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96" windowWidth="7605" windowHeight="7905" tabRatio="769" activeTab="0"/>
  </bookViews>
  <sheets>
    <sheet name="AS500" sheetId="1" r:id="rId1"/>
  </sheets>
  <definedNames>
    <definedName name="APR">#REF!</definedName>
    <definedName name="AUG">#REF!</definedName>
    <definedName name="CASHQTRLY1">#REF!</definedName>
    <definedName name="CASHQTRLY2">#REF!</definedName>
    <definedName name="CASHQTRLY3">#REF!</definedName>
    <definedName name="CASHQTRLY4">#REF!</definedName>
    <definedName name="DEC">#REF!</definedName>
    <definedName name="FEB">'AS500'!#REF!</definedName>
    <definedName name="JAN">'AS500'!$B$11:$N$152</definedName>
    <definedName name="JUL">#REF!</definedName>
    <definedName name="JUN">#REF!</definedName>
    <definedName name="MAR">'AS500'!#REF!</definedName>
    <definedName name="MAY">#REF!</definedName>
    <definedName name="NOV">#REF!</definedName>
    <definedName name="OCT">#REF!</definedName>
    <definedName name="_xlnm.Print_Area" localSheetId="0">'AS500'!$A$1:$N$153</definedName>
    <definedName name="_xlnm.Print_Area">'AS500'!#REF!</definedName>
    <definedName name="_xlnm.Print_Titles" localSheetId="0">'AS500'!$A:$A,'AS500'!$1:$10</definedName>
    <definedName name="_xlnm.Print_Titles">#N/A</definedName>
    <definedName name="QUARTERLY1">#REF!</definedName>
    <definedName name="QUARTERLY2">#REF!</definedName>
    <definedName name="QUARTERLY3">#REF!</definedName>
    <definedName name="QUARTERLY4">#REF!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<sst xmlns="http://schemas.openxmlformats.org/spreadsheetml/2006/main" count="198" uniqueCount="154">
  <si>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</si>
  <si>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</si>
  <si>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</si>
  <si>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</si>
  <si>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</si>
  <si>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</si>
  <si>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</si>
  <si>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</si>
  <si>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</si>
  <si>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</si>
  <si>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</si>
  <si>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</si>
  <si>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</si>
  <si>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</si>
  <si>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</si>
  <si>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</si>
  <si>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</si>
  <si>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</si>
  <si>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</si>
  <si>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</si>
  <si>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</si>
  <si>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</si>
  <si>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</si>
  <si>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</si>
  <si>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</si>
  <si>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</si>
  <si>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</si>
  <si>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</si>
  <si>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</si>
  <si>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</si>
  <si>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</si>
  <si>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</si>
  <si>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</si>
  <si>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</si>
  <si>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</si>
  <si>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</si>
  <si>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</si>
  <si>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</si>
  <si>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</si>
  <si>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</si>
  <si>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</si>
  <si>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</si>
  <si>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</si>
  <si>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</si>
  <si>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</si>
  <si>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</si>
  <si>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</si>
  <si>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</si>
  <si>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</si>
  <si>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</si>
  <si>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</si>
  <si>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</si>
  <si>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</si>
  <si>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</si>
  <si>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</si>
  <si>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</si>
  <si>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</si>
  <si>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</si>
  <si>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</si>
  <si>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</si>
  <si>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</si>
  <si>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</si>
  <si>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</si>
  <si>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</si>
  <si>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</si>
  <si>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</si>
  <si>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</si>
  <si>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</si>
  <si>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</si>
  <si>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</si>
  <si>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</si>
  <si>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</si>
  <si>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</si>
  <si>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</si>
  <si>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</si>
  <si>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</si>
  <si>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</si>
  <si>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</si>
  <si>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</si>
  <si>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</si>
  <si>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</si>
  <si>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</si>
  <si>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</si>
  <si>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</si>
  <si>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</si>
  <si>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</si>
  <si>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</si>
  <si>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</si>
  <si>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</si>
  <si>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</si>
  <si>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</si>
  <si>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</si>
  <si>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</si>
  <si>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</si>
  <si>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</si>
  <si>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</si>
  <si>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</si>
  <si>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</si>
  <si>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</si>
  <si>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</si>
  <si>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</si>
  <si>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</si>
  <si>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</si>
  <si>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</si>
  <si>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</si>
  <si>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</si>
  <si>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</si>
  <si>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</si>
  <si>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</si>
  <si>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</si>
  <si>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</si>
  <si>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</si>
  <si>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</si>
  <si>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</si>
  <si>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</si>
  <si>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</si>
  <si>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</si>
  <si>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</si>
  <si>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</si>
  <si>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</si>
  <si>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</si>
  <si>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</si>
  <si>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</si>
  <si>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</si>
  <si>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</si>
  <si>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</si>
  <si>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</si>
  <si>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</si>
  <si>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</t>
  </si>
  <si>
    <t>DEPARTMENT OF TAXATION &amp; FINANCE</t>
  </si>
  <si>
    <t>OFFICE OF TAX POLICY ANALYSIS</t>
  </si>
  <si>
    <t xml:space="preserve">   COLLECTIONS</t>
  </si>
  <si>
    <t>$</t>
  </si>
  <si>
    <t>VARIANCE</t>
  </si>
  <si>
    <t>%</t>
  </si>
  <si>
    <t>CASH</t>
  </si>
  <si>
    <t>AS500</t>
  </si>
  <si>
    <t>Troy CSD</t>
  </si>
  <si>
    <t>SALES TAX MONTHLY CASH/COLLECTIONS REPORT</t>
  </si>
  <si>
    <t>Rensselaer CSD</t>
  </si>
  <si>
    <t>Convention Ctr Dvlp Corp</t>
  </si>
  <si>
    <t>Sales Tax Re-Registration</t>
  </si>
  <si>
    <t>MTA Aid Trust Account</t>
  </si>
  <si>
    <t>Newburgh CSD</t>
  </si>
  <si>
    <t>Peekskill CSD</t>
  </si>
  <si>
    <t>Mount Vernon CSD</t>
  </si>
  <si>
    <t>JAN 11</t>
  </si>
  <si>
    <t>FEB 3 12</t>
  </si>
  <si>
    <t>+   FEB 10 12</t>
  </si>
  <si>
    <t>-  JAN 12 EFT</t>
  </si>
  <si>
    <t>+  DEC 11 EFT</t>
  </si>
  <si>
    <t>=           JAN 12</t>
  </si>
  <si>
    <t>JAN 12</t>
  </si>
  <si>
    <t>MONTH OF JANUARY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</si>
</sst>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[$-409]dddd\,\ mmmm\ dd\,\ yyyy"/>
    <numFmt numFmtId="166" formatCode="mmm\ yy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#,##0.000000_);\(#,##0.000000\)"/>
    <numFmt numFmtId="172" formatCode="#,##0.0000000_);\(#,##0.0000000\)"/>
    <numFmt numFmtId="173" formatCode="#,##0.00000000_);\(#,##0.00000000\)"/>
    <numFmt numFmtId="174" formatCode="#,##0.000000000_);\(#,##0.000000000\)"/>
    <numFmt numFmtId="175" formatCode="#,##0.0000000000_);\(#,##0.0000000000\)"/>
    <numFmt numFmtId="176" formatCode="#,##0.00000000000_);\(#,##0.00000000000\)"/>
    <numFmt numFmtId="177" formatCode="#,##0.000000000000_);\(#,##0.000000000000\)"/>
    <numFmt numFmtId="178" formatCode="#,##0.0000000000000_);\(#,##0.0000000000000\)"/>
    <numFmt numFmtId="179" formatCode="#,##0.00000000000000_);\(#,##0.00000000000000\)"/>
    <numFmt numFmtId="180" formatCode="#,##0.000000000000000_);\(#,##0.000000000000000\)"/>
    <numFmt numFmtId="181" formatCode="#,##0.0000000000000000_);\(#,##0.0000000000000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lbertus Medium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39" fontId="5" fillId="0" borderId="0" applyFill="0" applyProtection="0">
      <alignment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 horizontal="centerContinuous" vertical="center"/>
    </xf>
    <xf numFmtId="4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center"/>
    </xf>
    <xf numFmtId="166" fontId="9" fillId="0" borderId="0" xfId="0" applyNumberFormat="1" applyFont="1" applyAlignment="1" quotePrefix="1">
      <alignment horizontal="center" vertical="center"/>
    </xf>
    <xf numFmtId="0" fontId="9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39" fontId="0" fillId="0" borderId="0" xfId="0" applyNumberFormat="1" applyFont="1" applyAlignment="1">
      <alignment vertical="center"/>
    </xf>
    <xf numFmtId="39" fontId="1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4" fontId="10" fillId="0" borderId="0" xfId="0" applyNumberFormat="1" applyFont="1" applyFill="1" applyAlignment="1">
      <alignment vertical="center"/>
    </xf>
    <xf numFmtId="39" fontId="10" fillId="0" borderId="0" xfId="0" applyNumberFormat="1" applyFont="1" applyAlignment="1" applyProtection="1">
      <alignment/>
      <protection hidden="1"/>
    </xf>
    <xf numFmtId="39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4" fontId="8" fillId="0" borderId="0" xfId="0" applyNumberFormat="1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tus to Exce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03"/>
  <sheetViews>
    <sheetView tabSelected="1" zoomScale="75" zoomScaleNormal="75" zoomScaleSheetLayoutView="40" zoomScalePageLayoutView="0" workbookViewId="0" topLeftCell="A1">
      <pane xSplit="1" ySplit="9" topLeftCell="B10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B10" sqref="B10"/>
    </sheetView>
  </sheetViews>
  <sheetFormatPr defaultColWidth="9.6640625" defaultRowHeight="15"/>
  <cols>
    <col min="1" max="1" width="18.6640625" style="7" customWidth="1"/>
    <col min="2" max="2" width="17.99609375" style="7" bestFit="1" customWidth="1"/>
    <col min="3" max="3" width="16.21484375" style="7" bestFit="1" customWidth="1"/>
    <col min="4" max="5" width="16.6640625" style="7" bestFit="1" customWidth="1"/>
    <col min="6" max="7" width="17.99609375" style="7" bestFit="1" customWidth="1"/>
    <col min="8" max="8" width="17.4453125" style="7" bestFit="1" customWidth="1"/>
    <col min="9" max="9" width="12.21484375" style="7" bestFit="1" customWidth="1"/>
    <col min="10" max="10" width="1.66796875" style="7" customWidth="1"/>
    <col min="11" max="12" width="17.99609375" style="7" bestFit="1" customWidth="1"/>
    <col min="13" max="13" width="17.4453125" style="7" bestFit="1" customWidth="1"/>
    <col min="14" max="14" width="12.6640625" style="7" customWidth="1"/>
    <col min="15" max="18" width="9.6640625" style="7" customWidth="1"/>
    <col min="19" max="19" width="20.6640625" style="7" customWidth="1"/>
    <col min="20" max="16384" width="9.6640625" style="7" customWidth="1"/>
  </cols>
  <sheetData>
    <row r="1" spans="1:225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136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</row>
    <row r="2" spans="1:225" ht="15.75">
      <c r="A2" s="5"/>
      <c r="B2" s="5"/>
      <c r="C2" s="5"/>
      <c r="D2" s="5"/>
      <c r="E2" s="8" t="s">
        <v>129</v>
      </c>
      <c r="F2" s="2"/>
      <c r="G2" s="8"/>
      <c r="H2" s="8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3" spans="1:225" ht="15.75">
      <c r="A3" s="5"/>
      <c r="B3" s="5"/>
      <c r="C3" s="5"/>
      <c r="D3" s="5"/>
      <c r="E3" s="8" t="s">
        <v>130</v>
      </c>
      <c r="F3" s="2"/>
      <c r="G3" s="8"/>
      <c r="H3" s="8"/>
      <c r="I3" s="5"/>
      <c r="J3" s="5"/>
      <c r="K3" s="5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ht="15.75">
      <c r="A4" s="5"/>
      <c r="B4" s="5"/>
      <c r="C4" s="5"/>
      <c r="D4" s="5"/>
      <c r="E4" s="8" t="s">
        <v>138</v>
      </c>
      <c r="F4" s="2"/>
      <c r="G4" s="8"/>
      <c r="H4" s="8"/>
      <c r="I4" s="5"/>
      <c r="J4" s="5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ht="15.75">
      <c r="A5" s="5"/>
      <c r="B5" s="5"/>
      <c r="C5" s="5"/>
      <c r="D5" s="5"/>
      <c r="E5" s="8" t="s">
        <v>153</v>
      </c>
      <c r="F5" s="2"/>
      <c r="G5" s="8"/>
      <c r="H5" s="8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5.75">
      <c r="A7" s="9"/>
      <c r="B7" s="9"/>
      <c r="C7" s="9"/>
      <c r="D7" s="9"/>
      <c r="E7" s="9"/>
      <c r="F7" s="10" t="s">
        <v>131</v>
      </c>
      <c r="G7" s="10" t="s">
        <v>131</v>
      </c>
      <c r="H7" s="10" t="s">
        <v>132</v>
      </c>
      <c r="I7" s="10" t="s">
        <v>134</v>
      </c>
      <c r="J7" s="9"/>
      <c r="K7" s="10" t="s">
        <v>135</v>
      </c>
      <c r="L7" s="10" t="s">
        <v>135</v>
      </c>
      <c r="M7" s="10" t="s">
        <v>132</v>
      </c>
      <c r="N7" s="10" t="s">
        <v>134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5" s="16" customFormat="1" ht="15.75">
      <c r="A8" s="11"/>
      <c r="B8" s="12" t="s">
        <v>147</v>
      </c>
      <c r="C8" s="13" t="s">
        <v>148</v>
      </c>
      <c r="D8" s="13" t="s">
        <v>149</v>
      </c>
      <c r="E8" s="13" t="s">
        <v>150</v>
      </c>
      <c r="F8" s="13" t="s">
        <v>151</v>
      </c>
      <c r="G8" s="14" t="s">
        <v>146</v>
      </c>
      <c r="H8" s="12" t="s">
        <v>133</v>
      </c>
      <c r="I8" s="12" t="s">
        <v>133</v>
      </c>
      <c r="J8" s="11"/>
      <c r="K8" s="15" t="s">
        <v>152</v>
      </c>
      <c r="L8" s="14" t="str">
        <f>G8</f>
        <v>JAN 11</v>
      </c>
      <c r="M8" s="12" t="s">
        <v>133</v>
      </c>
      <c r="N8" s="12" t="s">
        <v>133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</row>
    <row r="10" spans="1:22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</row>
    <row r="11" spans="1:225" ht="15.75">
      <c r="A11" s="5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</row>
    <row r="12" spans="1:225" ht="15">
      <c r="A12" s="1" t="s">
        <v>1</v>
      </c>
      <c r="B12" s="17">
        <v>0</v>
      </c>
      <c r="C12" s="17">
        <v>0</v>
      </c>
      <c r="D12" s="18">
        <v>0</v>
      </c>
      <c r="E12" s="19">
        <v>0</v>
      </c>
      <c r="F12" s="18">
        <f aca="true" t="shared" si="0" ref="F12:F77">B12+C12-D12+E12</f>
        <v>0</v>
      </c>
      <c r="G12" s="18">
        <v>0</v>
      </c>
      <c r="H12" s="18">
        <f aca="true" t="shared" si="1" ref="H12:H60">F12-G12</f>
        <v>0</v>
      </c>
      <c r="I12" s="20" t="str">
        <f aca="true" t="shared" si="2" ref="I12:I44">IF(ISERR(+F12/G12-1)," ",+F12/G12-1)</f>
        <v> </v>
      </c>
      <c r="J12" s="1"/>
      <c r="K12" s="18">
        <f aca="true" t="shared" si="3" ref="K12:K60">B12+C12</f>
        <v>0</v>
      </c>
      <c r="L12" s="18">
        <v>0</v>
      </c>
      <c r="M12" s="18">
        <f aca="true" t="shared" si="4" ref="M12:M60">K12-L12</f>
        <v>0</v>
      </c>
      <c r="N12" s="20" t="str">
        <f aca="true" t="shared" si="5" ref="N12:N44">IF(ISERR(+K12/L12-1)," ",+K12/L12-1)</f>
        <v> 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</row>
    <row r="13" spans="1:225" ht="15">
      <c r="A13" s="1" t="s">
        <v>2</v>
      </c>
      <c r="B13" s="17">
        <v>570198.73</v>
      </c>
      <c r="C13" s="17">
        <v>109803.82</v>
      </c>
      <c r="D13" s="18">
        <v>301198.73</v>
      </c>
      <c r="E13" s="19">
        <v>339655.04</v>
      </c>
      <c r="F13" s="18">
        <f t="shared" si="0"/>
        <v>718458.8600000001</v>
      </c>
      <c r="G13" s="18">
        <v>739188.27</v>
      </c>
      <c r="H13" s="18">
        <f t="shared" si="1"/>
        <v>-20729.409999999916</v>
      </c>
      <c r="I13" s="20">
        <f t="shared" si="2"/>
        <v>-0.028043478016770873</v>
      </c>
      <c r="J13" s="1"/>
      <c r="K13" s="18">
        <f t="shared" si="3"/>
        <v>680002.55</v>
      </c>
      <c r="L13" s="18">
        <v>697063.01</v>
      </c>
      <c r="M13" s="18">
        <f t="shared" si="4"/>
        <v>-17060.459999999963</v>
      </c>
      <c r="N13" s="20">
        <f t="shared" si="5"/>
        <v>-0.02447477452576341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</row>
    <row r="14" spans="1:225" ht="15">
      <c r="A14" s="1" t="s">
        <v>3</v>
      </c>
      <c r="B14" s="17">
        <v>0</v>
      </c>
      <c r="C14" s="17">
        <v>0</v>
      </c>
      <c r="D14" s="18">
        <v>0</v>
      </c>
      <c r="E14" s="19">
        <v>0</v>
      </c>
      <c r="F14" s="18">
        <f t="shared" si="0"/>
        <v>0</v>
      </c>
      <c r="G14" s="18">
        <v>0</v>
      </c>
      <c r="H14" s="18">
        <f t="shared" si="1"/>
        <v>0</v>
      </c>
      <c r="I14" s="20" t="str">
        <f t="shared" si="2"/>
        <v> </v>
      </c>
      <c r="J14" s="1"/>
      <c r="K14" s="18">
        <f t="shared" si="3"/>
        <v>0</v>
      </c>
      <c r="L14" s="18">
        <v>0</v>
      </c>
      <c r="M14" s="18">
        <f t="shared" si="4"/>
        <v>0</v>
      </c>
      <c r="N14" s="20" t="str">
        <f t="shared" si="5"/>
        <v> 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</row>
    <row r="15" spans="1:225" ht="15">
      <c r="A15" s="1" t="s">
        <v>4</v>
      </c>
      <c r="B15" s="17">
        <v>0</v>
      </c>
      <c r="C15" s="17">
        <v>0</v>
      </c>
      <c r="D15" s="18">
        <v>0</v>
      </c>
      <c r="E15" s="19">
        <v>0</v>
      </c>
      <c r="F15" s="18">
        <f t="shared" si="0"/>
        <v>0</v>
      </c>
      <c r="G15" s="18">
        <v>0</v>
      </c>
      <c r="H15" s="18">
        <f t="shared" si="1"/>
        <v>0</v>
      </c>
      <c r="I15" s="20" t="str">
        <f t="shared" si="2"/>
        <v> </v>
      </c>
      <c r="J15" s="1"/>
      <c r="K15" s="18">
        <f t="shared" si="3"/>
        <v>0</v>
      </c>
      <c r="L15" s="18">
        <v>0</v>
      </c>
      <c r="M15" s="18">
        <f t="shared" si="4"/>
        <v>0</v>
      </c>
      <c r="N15" s="20" t="str">
        <f t="shared" si="5"/>
        <v> 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</row>
    <row r="16" spans="1:225" ht="15">
      <c r="A16" s="1" t="s">
        <v>5</v>
      </c>
      <c r="B16" s="17">
        <v>0</v>
      </c>
      <c r="C16" s="17">
        <v>0</v>
      </c>
      <c r="D16" s="18">
        <v>0</v>
      </c>
      <c r="E16" s="19">
        <v>0</v>
      </c>
      <c r="F16" s="18">
        <f t="shared" si="0"/>
        <v>0</v>
      </c>
      <c r="G16" s="18">
        <v>0</v>
      </c>
      <c r="H16" s="18">
        <f t="shared" si="1"/>
        <v>0</v>
      </c>
      <c r="I16" s="20" t="str">
        <f t="shared" si="2"/>
        <v> </v>
      </c>
      <c r="J16" s="1"/>
      <c r="K16" s="18">
        <f t="shared" si="3"/>
        <v>0</v>
      </c>
      <c r="L16" s="18">
        <v>0</v>
      </c>
      <c r="M16" s="18">
        <f t="shared" si="4"/>
        <v>0</v>
      </c>
      <c r="N16" s="20" t="str">
        <f t="shared" si="5"/>
        <v> 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</row>
    <row r="17" spans="1:225" ht="15">
      <c r="A17" s="1" t="s">
        <v>6</v>
      </c>
      <c r="B17" s="17">
        <v>163257.84</v>
      </c>
      <c r="C17" s="17">
        <v>68401.4</v>
      </c>
      <c r="D17" s="18">
        <v>85257.84</v>
      </c>
      <c r="E17" s="19">
        <v>96483.47</v>
      </c>
      <c r="F17" s="18">
        <f t="shared" si="0"/>
        <v>242884.87</v>
      </c>
      <c r="G17" s="18">
        <v>203384.75000000006</v>
      </c>
      <c r="H17" s="18">
        <f t="shared" si="1"/>
        <v>39500.11999999994</v>
      </c>
      <c r="I17" s="20">
        <f t="shared" si="2"/>
        <v>0.1942137746315784</v>
      </c>
      <c r="J17" s="1"/>
      <c r="K17" s="18">
        <f t="shared" si="3"/>
        <v>231659.24</v>
      </c>
      <c r="L17" s="18">
        <v>191645.40000000002</v>
      </c>
      <c r="M17" s="18">
        <f t="shared" si="4"/>
        <v>40013.83999999997</v>
      </c>
      <c r="N17" s="20">
        <f t="shared" si="5"/>
        <v>0.2087910275957574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</row>
    <row r="18" spans="1:225" ht="15">
      <c r="A18" s="1" t="s">
        <v>7</v>
      </c>
      <c r="B18" s="17">
        <v>0</v>
      </c>
      <c r="C18" s="17">
        <v>0</v>
      </c>
      <c r="D18" s="18">
        <v>0</v>
      </c>
      <c r="E18" s="19">
        <v>0</v>
      </c>
      <c r="F18" s="18">
        <f t="shared" si="0"/>
        <v>0</v>
      </c>
      <c r="G18" s="18">
        <v>0</v>
      </c>
      <c r="H18" s="18">
        <f t="shared" si="1"/>
        <v>0</v>
      </c>
      <c r="I18" s="20" t="str">
        <f t="shared" si="2"/>
        <v> </v>
      </c>
      <c r="J18" s="1"/>
      <c r="K18" s="18">
        <f t="shared" si="3"/>
        <v>0</v>
      </c>
      <c r="L18" s="18">
        <v>0</v>
      </c>
      <c r="M18" s="18">
        <f t="shared" si="4"/>
        <v>0</v>
      </c>
      <c r="N18" s="20" t="str">
        <f t="shared" si="5"/>
        <v> 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</row>
    <row r="19" spans="1:225" ht="15">
      <c r="A19" s="1" t="s">
        <v>8</v>
      </c>
      <c r="B19" s="17">
        <v>0</v>
      </c>
      <c r="C19" s="17">
        <v>0</v>
      </c>
      <c r="D19" s="18">
        <v>0</v>
      </c>
      <c r="E19" s="19">
        <v>0</v>
      </c>
      <c r="F19" s="18">
        <f t="shared" si="0"/>
        <v>0</v>
      </c>
      <c r="G19" s="18">
        <v>0</v>
      </c>
      <c r="H19" s="18">
        <f t="shared" si="1"/>
        <v>0</v>
      </c>
      <c r="I19" s="20" t="str">
        <f t="shared" si="2"/>
        <v> </v>
      </c>
      <c r="J19" s="1"/>
      <c r="K19" s="18">
        <f t="shared" si="3"/>
        <v>0</v>
      </c>
      <c r="L19" s="18">
        <v>0</v>
      </c>
      <c r="M19" s="18">
        <f t="shared" si="4"/>
        <v>0</v>
      </c>
      <c r="N19" s="20" t="str">
        <f t="shared" si="5"/>
        <v> 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</row>
    <row r="20" spans="1:225" ht="15">
      <c r="A20" s="1" t="s">
        <v>9</v>
      </c>
      <c r="B20" s="17">
        <v>0</v>
      </c>
      <c r="C20" s="17">
        <v>0</v>
      </c>
      <c r="D20" s="18">
        <v>0</v>
      </c>
      <c r="E20" s="19">
        <v>0</v>
      </c>
      <c r="F20" s="18">
        <f t="shared" si="0"/>
        <v>0</v>
      </c>
      <c r="G20" s="18">
        <v>0</v>
      </c>
      <c r="H20" s="18">
        <f t="shared" si="1"/>
        <v>0</v>
      </c>
      <c r="I20" s="20" t="str">
        <f t="shared" si="2"/>
        <v> </v>
      </c>
      <c r="J20" s="1"/>
      <c r="K20" s="18">
        <f t="shared" si="3"/>
        <v>0</v>
      </c>
      <c r="L20" s="18">
        <v>0</v>
      </c>
      <c r="M20" s="18">
        <f t="shared" si="4"/>
        <v>0</v>
      </c>
      <c r="N20" s="20" t="str">
        <f t="shared" si="5"/>
        <v> 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</row>
    <row r="21" spans="1:225" ht="15">
      <c r="A21" s="1" t="s">
        <v>10</v>
      </c>
      <c r="B21" s="17">
        <v>0</v>
      </c>
      <c r="C21" s="17">
        <v>0</v>
      </c>
      <c r="D21" s="18">
        <v>0</v>
      </c>
      <c r="E21" s="19">
        <v>0</v>
      </c>
      <c r="F21" s="18">
        <f t="shared" si="0"/>
        <v>0</v>
      </c>
      <c r="G21" s="18">
        <v>0</v>
      </c>
      <c r="H21" s="18">
        <f t="shared" si="1"/>
        <v>0</v>
      </c>
      <c r="I21" s="20" t="str">
        <f t="shared" si="2"/>
        <v> </v>
      </c>
      <c r="J21" s="1"/>
      <c r="K21" s="18">
        <f t="shared" si="3"/>
        <v>0</v>
      </c>
      <c r="L21" s="18">
        <v>0</v>
      </c>
      <c r="M21" s="18">
        <f t="shared" si="4"/>
        <v>0</v>
      </c>
      <c r="N21" s="20" t="str">
        <f t="shared" si="5"/>
        <v> 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</row>
    <row r="22" spans="1:225" ht="15">
      <c r="A22" s="1" t="s">
        <v>11</v>
      </c>
      <c r="B22" s="17">
        <v>0</v>
      </c>
      <c r="C22" s="17">
        <v>0</v>
      </c>
      <c r="D22" s="18">
        <v>0</v>
      </c>
      <c r="E22" s="19">
        <v>0</v>
      </c>
      <c r="F22" s="18">
        <f t="shared" si="0"/>
        <v>0</v>
      </c>
      <c r="G22" s="18">
        <v>0</v>
      </c>
      <c r="H22" s="18">
        <f t="shared" si="1"/>
        <v>0</v>
      </c>
      <c r="I22" s="20" t="str">
        <f t="shared" si="2"/>
        <v> </v>
      </c>
      <c r="J22" s="1"/>
      <c r="K22" s="18">
        <f t="shared" si="3"/>
        <v>0</v>
      </c>
      <c r="L22" s="18">
        <v>0</v>
      </c>
      <c r="M22" s="18">
        <f t="shared" si="4"/>
        <v>0</v>
      </c>
      <c r="N22" s="20" t="str">
        <f t="shared" si="5"/>
        <v> 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</row>
    <row r="23" spans="1:225" ht="15">
      <c r="A23" s="1" t="s">
        <v>12</v>
      </c>
      <c r="B23" s="17">
        <v>163685.3</v>
      </c>
      <c r="C23" s="17">
        <v>34806.7</v>
      </c>
      <c r="D23" s="18">
        <v>85685.3</v>
      </c>
      <c r="E23" s="19">
        <v>96883.94</v>
      </c>
      <c r="F23" s="18">
        <f t="shared" si="0"/>
        <v>209690.64</v>
      </c>
      <c r="G23" s="18">
        <v>225672.66</v>
      </c>
      <c r="H23" s="18">
        <f t="shared" si="1"/>
        <v>-15982.01999999999</v>
      </c>
      <c r="I23" s="20">
        <f t="shared" si="2"/>
        <v>-0.07081947808830713</v>
      </c>
      <c r="J23" s="1"/>
      <c r="K23" s="18">
        <f t="shared" si="3"/>
        <v>198492</v>
      </c>
      <c r="L23" s="18">
        <v>212589.7</v>
      </c>
      <c r="M23" s="18">
        <f t="shared" si="4"/>
        <v>-14097.700000000012</v>
      </c>
      <c r="N23" s="20">
        <f t="shared" si="5"/>
        <v>-0.06631412528452696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</row>
    <row r="24" spans="1:225" ht="15">
      <c r="A24" s="1" t="s">
        <v>13</v>
      </c>
      <c r="B24" s="17">
        <v>129949.34</v>
      </c>
      <c r="C24" s="17">
        <v>26429.52</v>
      </c>
      <c r="D24" s="18">
        <v>69949.34</v>
      </c>
      <c r="E24" s="19">
        <v>78588.87</v>
      </c>
      <c r="F24" s="18">
        <f t="shared" si="0"/>
        <v>165018.38999999998</v>
      </c>
      <c r="G24" s="18">
        <v>170467.66999999998</v>
      </c>
      <c r="H24" s="18">
        <f t="shared" si="1"/>
        <v>-5449.279999999999</v>
      </c>
      <c r="I24" s="20">
        <f t="shared" si="2"/>
        <v>-0.031966647986682695</v>
      </c>
      <c r="J24" s="1"/>
      <c r="K24" s="18">
        <f t="shared" si="3"/>
        <v>156378.86</v>
      </c>
      <c r="L24" s="18">
        <v>160970.03999999998</v>
      </c>
      <c r="M24" s="18">
        <f t="shared" si="4"/>
        <v>-4591.179999999993</v>
      </c>
      <c r="N24" s="20">
        <f t="shared" si="5"/>
        <v>-0.028521953526258637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</row>
    <row r="25" spans="1:225" ht="15">
      <c r="A25" s="1" t="s">
        <v>14</v>
      </c>
      <c r="B25" s="17">
        <v>181192.2</v>
      </c>
      <c r="C25" s="17">
        <v>33834.5</v>
      </c>
      <c r="D25" s="18">
        <v>95192.2</v>
      </c>
      <c r="E25" s="19">
        <v>107467.2</v>
      </c>
      <c r="F25" s="18">
        <f t="shared" si="0"/>
        <v>227301.7</v>
      </c>
      <c r="G25" s="18">
        <v>227654.80000000002</v>
      </c>
      <c r="H25" s="18">
        <f t="shared" si="1"/>
        <v>-353.1000000000058</v>
      </c>
      <c r="I25" s="20">
        <f t="shared" si="2"/>
        <v>-0.0015510325281962167</v>
      </c>
      <c r="J25" s="1"/>
      <c r="K25" s="18">
        <f t="shared" si="3"/>
        <v>215026.7</v>
      </c>
      <c r="L25" s="18">
        <v>214156.95</v>
      </c>
      <c r="M25" s="18">
        <f t="shared" si="4"/>
        <v>869.75</v>
      </c>
      <c r="N25" s="20">
        <f t="shared" si="5"/>
        <v>0.004061273752731243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</row>
    <row r="26" spans="1:225" ht="15">
      <c r="A26" s="1" t="s">
        <v>15</v>
      </c>
      <c r="B26" s="17">
        <v>633149.98</v>
      </c>
      <c r="C26" s="17">
        <v>126785.2</v>
      </c>
      <c r="D26" s="18">
        <v>333149.98</v>
      </c>
      <c r="E26" s="19">
        <v>376094.13</v>
      </c>
      <c r="F26" s="18">
        <f t="shared" si="0"/>
        <v>802879.33</v>
      </c>
      <c r="G26" s="18">
        <v>823358.26</v>
      </c>
      <c r="H26" s="18">
        <f t="shared" si="1"/>
        <v>-20478.93000000005</v>
      </c>
      <c r="I26" s="20">
        <f t="shared" si="2"/>
        <v>-0.024872441311270754</v>
      </c>
      <c r="J26" s="1"/>
      <c r="K26" s="18">
        <f t="shared" si="3"/>
        <v>759935.1799999999</v>
      </c>
      <c r="L26" s="18">
        <v>775118.0499999999</v>
      </c>
      <c r="M26" s="18">
        <f t="shared" si="4"/>
        <v>-15182.869999999995</v>
      </c>
      <c r="N26" s="20">
        <f t="shared" si="5"/>
        <v>-0.019587816333266894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</row>
    <row r="27" spans="1:225" ht="15">
      <c r="A27" s="1" t="s">
        <v>16</v>
      </c>
      <c r="B27" s="17">
        <v>194757.2</v>
      </c>
      <c r="C27" s="17">
        <v>35125.98</v>
      </c>
      <c r="D27" s="18">
        <v>104757.2</v>
      </c>
      <c r="E27" s="19">
        <v>117577.95</v>
      </c>
      <c r="F27" s="18">
        <f t="shared" si="0"/>
        <v>242703.93000000002</v>
      </c>
      <c r="G27" s="18">
        <v>241847.86</v>
      </c>
      <c r="H27" s="18">
        <f t="shared" si="1"/>
        <v>856.0700000000361</v>
      </c>
      <c r="I27" s="20">
        <f t="shared" si="2"/>
        <v>0.003539704672185451</v>
      </c>
      <c r="J27" s="1"/>
      <c r="K27" s="18">
        <f t="shared" si="3"/>
        <v>229883.18000000002</v>
      </c>
      <c r="L27" s="18">
        <v>228587.08</v>
      </c>
      <c r="M27" s="18">
        <f t="shared" si="4"/>
        <v>1296.100000000035</v>
      </c>
      <c r="N27" s="20">
        <f t="shared" si="5"/>
        <v>0.005670049243378106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</row>
    <row r="28" spans="1:225" ht="15">
      <c r="A28" s="1" t="s">
        <v>17</v>
      </c>
      <c r="B28" s="17">
        <v>0</v>
      </c>
      <c r="C28" s="17">
        <v>0</v>
      </c>
      <c r="D28" s="18">
        <v>0</v>
      </c>
      <c r="E28" s="19">
        <v>0</v>
      </c>
      <c r="F28" s="18">
        <f t="shared" si="0"/>
        <v>0</v>
      </c>
      <c r="G28" s="18">
        <v>0</v>
      </c>
      <c r="H28" s="18">
        <f t="shared" si="1"/>
        <v>0</v>
      </c>
      <c r="I28" s="20" t="str">
        <f t="shared" si="2"/>
        <v> </v>
      </c>
      <c r="J28" s="1"/>
      <c r="K28" s="18">
        <f t="shared" si="3"/>
        <v>0</v>
      </c>
      <c r="L28" s="18">
        <v>0</v>
      </c>
      <c r="M28" s="18">
        <f t="shared" si="4"/>
        <v>0</v>
      </c>
      <c r="N28" s="20" t="str">
        <f t="shared" si="5"/>
        <v> 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</row>
    <row r="29" spans="1:225" ht="15">
      <c r="A29" s="1" t="s">
        <v>18</v>
      </c>
      <c r="B29" s="17">
        <v>148728.53</v>
      </c>
      <c r="C29" s="17">
        <v>33998.12</v>
      </c>
      <c r="D29" s="18">
        <v>76728.53</v>
      </c>
      <c r="E29" s="19">
        <v>87066.98</v>
      </c>
      <c r="F29" s="18">
        <f t="shared" si="0"/>
        <v>193065.09999999998</v>
      </c>
      <c r="G29" s="18">
        <v>188066.54</v>
      </c>
      <c r="H29" s="18">
        <f t="shared" si="1"/>
        <v>4998.559999999969</v>
      </c>
      <c r="I29" s="20">
        <f t="shared" si="2"/>
        <v>0.026578677950899632</v>
      </c>
      <c r="J29" s="1"/>
      <c r="K29" s="18">
        <f t="shared" si="3"/>
        <v>182726.65</v>
      </c>
      <c r="L29" s="18">
        <v>176294.34</v>
      </c>
      <c r="M29" s="18">
        <f t="shared" si="4"/>
        <v>6432.309999999998</v>
      </c>
      <c r="N29" s="20">
        <f t="shared" si="5"/>
        <v>0.03648619689094956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</row>
    <row r="30" spans="1:225" ht="15">
      <c r="A30" s="1" t="s">
        <v>19</v>
      </c>
      <c r="B30" s="17">
        <v>57356.65</v>
      </c>
      <c r="C30" s="17">
        <v>11213.77</v>
      </c>
      <c r="D30" s="18">
        <v>29356.65</v>
      </c>
      <c r="E30" s="19">
        <v>33312.19</v>
      </c>
      <c r="F30" s="18">
        <f t="shared" si="0"/>
        <v>72525.95999999999</v>
      </c>
      <c r="G30" s="18">
        <v>58553.490000000005</v>
      </c>
      <c r="H30" s="18">
        <f t="shared" si="1"/>
        <v>13972.469999999987</v>
      </c>
      <c r="I30" s="20">
        <f t="shared" si="2"/>
        <v>0.23862744987531892</v>
      </c>
      <c r="J30" s="1"/>
      <c r="K30" s="18">
        <f t="shared" si="3"/>
        <v>68570.42</v>
      </c>
      <c r="L30" s="18">
        <v>54907.29</v>
      </c>
      <c r="M30" s="18">
        <f t="shared" si="4"/>
        <v>13663.129999999997</v>
      </c>
      <c r="N30" s="20">
        <f t="shared" si="5"/>
        <v>0.24883999920593425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225" ht="15">
      <c r="A31" s="1" t="s">
        <v>20</v>
      </c>
      <c r="B31" s="17">
        <v>0</v>
      </c>
      <c r="C31" s="17">
        <v>0</v>
      </c>
      <c r="D31" s="18">
        <v>0</v>
      </c>
      <c r="E31" s="19">
        <v>0</v>
      </c>
      <c r="F31" s="18">
        <f t="shared" si="0"/>
        <v>0</v>
      </c>
      <c r="G31" s="18">
        <v>0</v>
      </c>
      <c r="H31" s="18">
        <f t="shared" si="1"/>
        <v>0</v>
      </c>
      <c r="I31" s="20" t="str">
        <f t="shared" si="2"/>
        <v> </v>
      </c>
      <c r="J31" s="1"/>
      <c r="K31" s="18">
        <f t="shared" si="3"/>
        <v>0</v>
      </c>
      <c r="L31" s="18">
        <v>0</v>
      </c>
      <c r="M31" s="18">
        <f t="shared" si="4"/>
        <v>0</v>
      </c>
      <c r="N31" s="20" t="str">
        <f t="shared" si="5"/>
        <v> 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</row>
    <row r="32" spans="1:225" ht="15">
      <c r="A32" s="1" t="s">
        <v>21</v>
      </c>
      <c r="B32" s="17">
        <v>1208832.75</v>
      </c>
      <c r="C32" s="17">
        <v>271311.5</v>
      </c>
      <c r="D32" s="18">
        <v>634832.75</v>
      </c>
      <c r="E32" s="19">
        <v>717043.68</v>
      </c>
      <c r="F32" s="18">
        <f t="shared" si="0"/>
        <v>1562355.1800000002</v>
      </c>
      <c r="G32" s="18">
        <v>1626394.5699999998</v>
      </c>
      <c r="H32" s="18">
        <f t="shared" si="1"/>
        <v>-64039.389999999665</v>
      </c>
      <c r="I32" s="20">
        <f t="shared" si="2"/>
        <v>-0.03937506382599376</v>
      </c>
      <c r="J32" s="1"/>
      <c r="K32" s="18">
        <f t="shared" si="3"/>
        <v>1480144.25</v>
      </c>
      <c r="L32" s="18">
        <v>1532962.14</v>
      </c>
      <c r="M32" s="18">
        <f t="shared" si="4"/>
        <v>-52817.8899999999</v>
      </c>
      <c r="N32" s="20">
        <f t="shared" si="5"/>
        <v>-0.03445479090566439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</row>
    <row r="33" spans="1:225" ht="15">
      <c r="A33" s="1" t="s">
        <v>22</v>
      </c>
      <c r="B33" s="17">
        <v>404277189.77000004</v>
      </c>
      <c r="C33" s="17">
        <v>93476759.62</v>
      </c>
      <c r="D33" s="18">
        <v>209888189.77</v>
      </c>
      <c r="E33" s="19">
        <v>237745946.49</v>
      </c>
      <c r="F33" s="18">
        <f t="shared" si="0"/>
        <v>525611706.11</v>
      </c>
      <c r="G33" s="18">
        <v>510458868.9</v>
      </c>
      <c r="H33" s="18">
        <f t="shared" si="1"/>
        <v>15152837.210000038</v>
      </c>
      <c r="I33" s="20">
        <f t="shared" si="2"/>
        <v>0.02968473687733786</v>
      </c>
      <c r="J33" s="1"/>
      <c r="K33" s="18">
        <f t="shared" si="3"/>
        <v>497753949.39000005</v>
      </c>
      <c r="L33" s="18">
        <v>480668615.03</v>
      </c>
      <c r="M33" s="18">
        <f t="shared" si="4"/>
        <v>17085334.360000074</v>
      </c>
      <c r="N33" s="20">
        <f t="shared" si="5"/>
        <v>0.03554493433887651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</row>
    <row r="34" spans="1:225" ht="15">
      <c r="A34" s="1" t="s">
        <v>23</v>
      </c>
      <c r="B34" s="17">
        <v>361862.68</v>
      </c>
      <c r="C34" s="17">
        <v>61265.32</v>
      </c>
      <c r="D34" s="18">
        <v>186862.68</v>
      </c>
      <c r="E34" s="19">
        <v>212040.73</v>
      </c>
      <c r="F34" s="18">
        <f t="shared" si="0"/>
        <v>448306.05000000005</v>
      </c>
      <c r="G34" s="18">
        <v>494751.69</v>
      </c>
      <c r="H34" s="18">
        <f t="shared" si="1"/>
        <v>-46445.639999999956</v>
      </c>
      <c r="I34" s="20">
        <f t="shared" si="2"/>
        <v>-0.0938766677077949</v>
      </c>
      <c r="J34" s="1"/>
      <c r="K34" s="18">
        <f t="shared" si="3"/>
        <v>423128</v>
      </c>
      <c r="L34" s="18">
        <v>464935.97</v>
      </c>
      <c r="M34" s="18">
        <f t="shared" si="4"/>
        <v>-41807.96999999997</v>
      </c>
      <c r="N34" s="20">
        <f t="shared" si="5"/>
        <v>-0.08992199506525589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</row>
    <row r="35" spans="1:225" ht="15">
      <c r="A35" s="1" t="s">
        <v>24</v>
      </c>
      <c r="B35" s="17">
        <v>18000000</v>
      </c>
      <c r="C35" s="17">
        <v>47366587.74</v>
      </c>
      <c r="D35" s="18">
        <v>27621423.93</v>
      </c>
      <c r="E35" s="19">
        <v>31280297.68</v>
      </c>
      <c r="F35" s="18">
        <f t="shared" si="0"/>
        <v>69025461.49000001</v>
      </c>
      <c r="G35" s="18">
        <v>65793292.6</v>
      </c>
      <c r="H35" s="18">
        <f t="shared" si="1"/>
        <v>3232168.890000008</v>
      </c>
      <c r="I35" s="20">
        <f t="shared" si="2"/>
        <v>0.04912611547882939</v>
      </c>
      <c r="J35" s="1"/>
      <c r="K35" s="18">
        <f t="shared" si="3"/>
        <v>65366587.74</v>
      </c>
      <c r="L35" s="18">
        <v>61971352.56</v>
      </c>
      <c r="M35" s="18">
        <f t="shared" si="4"/>
        <v>3395235.1799999997</v>
      </c>
      <c r="N35" s="20">
        <f t="shared" si="5"/>
        <v>0.05478717245541431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</row>
    <row r="36" spans="1:225" ht="15">
      <c r="A36" s="21" t="s">
        <v>142</v>
      </c>
      <c r="B36" s="17">
        <v>0</v>
      </c>
      <c r="C36" s="17">
        <v>9484.4</v>
      </c>
      <c r="D36" s="18">
        <v>0</v>
      </c>
      <c r="E36" s="19">
        <v>0</v>
      </c>
      <c r="F36" s="18">
        <f t="shared" si="0"/>
        <v>9484.4</v>
      </c>
      <c r="G36" s="18">
        <v>34755.02</v>
      </c>
      <c r="H36" s="18">
        <f t="shared" si="1"/>
        <v>-25270.619999999995</v>
      </c>
      <c r="I36" s="20">
        <f t="shared" si="2"/>
        <v>-0.7271070481329027</v>
      </c>
      <c r="J36" s="1"/>
      <c r="K36" s="18">
        <f t="shared" si="3"/>
        <v>9484.4</v>
      </c>
      <c r="L36" s="18">
        <v>34755.02</v>
      </c>
      <c r="M36" s="18">
        <f t="shared" si="4"/>
        <v>-25270.619999999995</v>
      </c>
      <c r="N36" s="20">
        <f t="shared" si="5"/>
        <v>-0.7271070481329027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</row>
    <row r="37" spans="1:225" ht="15">
      <c r="A37" s="1" t="s">
        <v>25</v>
      </c>
      <c r="B37" s="17">
        <v>0</v>
      </c>
      <c r="C37" s="17">
        <v>0</v>
      </c>
      <c r="D37" s="18">
        <v>0</v>
      </c>
      <c r="E37" s="19">
        <v>0</v>
      </c>
      <c r="F37" s="18">
        <f t="shared" si="0"/>
        <v>0</v>
      </c>
      <c r="G37" s="18">
        <v>0</v>
      </c>
      <c r="H37" s="18">
        <f t="shared" si="1"/>
        <v>0</v>
      </c>
      <c r="I37" s="20" t="str">
        <f t="shared" si="2"/>
        <v> </v>
      </c>
      <c r="J37" s="1"/>
      <c r="K37" s="18">
        <f t="shared" si="3"/>
        <v>0</v>
      </c>
      <c r="L37" s="18">
        <v>0</v>
      </c>
      <c r="M37" s="18">
        <f t="shared" si="4"/>
        <v>0</v>
      </c>
      <c r="N37" s="20" t="str">
        <f t="shared" si="5"/>
        <v> 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</row>
    <row r="38" spans="1:225" ht="15">
      <c r="A38" s="1" t="s">
        <v>26</v>
      </c>
      <c r="B38" s="17">
        <v>111314.63</v>
      </c>
      <c r="C38" s="17">
        <v>18928.35</v>
      </c>
      <c r="D38" s="18">
        <v>57314.63</v>
      </c>
      <c r="E38" s="19">
        <v>65037.24</v>
      </c>
      <c r="F38" s="18">
        <f t="shared" si="0"/>
        <v>137965.59</v>
      </c>
      <c r="G38" s="18">
        <v>122426.91</v>
      </c>
      <c r="H38" s="18">
        <f t="shared" si="1"/>
        <v>15538.679999999993</v>
      </c>
      <c r="I38" s="20">
        <f t="shared" si="2"/>
        <v>0.1269220958039372</v>
      </c>
      <c r="J38" s="1"/>
      <c r="K38" s="18">
        <f t="shared" si="3"/>
        <v>130242.98000000001</v>
      </c>
      <c r="L38" s="18">
        <v>114258.24</v>
      </c>
      <c r="M38" s="18">
        <f t="shared" si="4"/>
        <v>15984.740000000005</v>
      </c>
      <c r="N38" s="20">
        <f t="shared" si="5"/>
        <v>0.1399001069857193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</row>
    <row r="39" spans="1:225" ht="15">
      <c r="A39" s="1" t="s">
        <v>27</v>
      </c>
      <c r="B39" s="17">
        <v>1517460.4899999998</v>
      </c>
      <c r="C39" s="17">
        <v>342636.65</v>
      </c>
      <c r="D39" s="18">
        <v>796460.49</v>
      </c>
      <c r="E39" s="19">
        <v>899717.52</v>
      </c>
      <c r="F39" s="18">
        <f t="shared" si="0"/>
        <v>1963354.1699999997</v>
      </c>
      <c r="G39" s="18">
        <v>2066632.0499999998</v>
      </c>
      <c r="H39" s="18">
        <f t="shared" si="1"/>
        <v>-103277.88000000012</v>
      </c>
      <c r="I39" s="20">
        <f t="shared" si="2"/>
        <v>-0.04997400480651604</v>
      </c>
      <c r="J39" s="1"/>
      <c r="K39" s="18">
        <f t="shared" si="3"/>
        <v>1860097.1399999997</v>
      </c>
      <c r="L39" s="18">
        <v>1950211.9499999997</v>
      </c>
      <c r="M39" s="18">
        <f t="shared" si="4"/>
        <v>-90114.81000000006</v>
      </c>
      <c r="N39" s="20">
        <f t="shared" si="5"/>
        <v>-0.04620770065530577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</row>
    <row r="40" spans="1:225" ht="15">
      <c r="A40" s="1" t="s">
        <v>28</v>
      </c>
      <c r="B40" s="17">
        <v>0</v>
      </c>
      <c r="C40" s="17">
        <v>0</v>
      </c>
      <c r="D40" s="18">
        <v>0</v>
      </c>
      <c r="E40" s="19">
        <v>0</v>
      </c>
      <c r="F40" s="18">
        <f t="shared" si="0"/>
        <v>0</v>
      </c>
      <c r="G40" s="18">
        <v>0</v>
      </c>
      <c r="H40" s="18">
        <f t="shared" si="1"/>
        <v>0</v>
      </c>
      <c r="I40" s="20" t="str">
        <f t="shared" si="2"/>
        <v> </v>
      </c>
      <c r="J40" s="1"/>
      <c r="K40" s="18">
        <f t="shared" si="3"/>
        <v>0</v>
      </c>
      <c r="L40" s="18">
        <v>0</v>
      </c>
      <c r="M40" s="18">
        <f t="shared" si="4"/>
        <v>0</v>
      </c>
      <c r="N40" s="20" t="str">
        <f t="shared" si="5"/>
        <v> 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</row>
    <row r="41" spans="1:225" ht="15">
      <c r="A41" s="1" t="s">
        <v>29</v>
      </c>
      <c r="B41" s="17">
        <v>86413.19</v>
      </c>
      <c r="C41" s="17">
        <v>15940.46</v>
      </c>
      <c r="D41" s="18">
        <v>44413.19</v>
      </c>
      <c r="E41" s="19">
        <v>50299.49</v>
      </c>
      <c r="F41" s="18">
        <f t="shared" si="0"/>
        <v>108239.94999999998</v>
      </c>
      <c r="G41" s="18">
        <v>117290.29999999999</v>
      </c>
      <c r="H41" s="18">
        <f t="shared" si="1"/>
        <v>-9050.350000000006</v>
      </c>
      <c r="I41" s="20">
        <f t="shared" si="2"/>
        <v>-0.07716196480015824</v>
      </c>
      <c r="J41" s="1"/>
      <c r="K41" s="18">
        <f t="shared" si="3"/>
        <v>102353.65</v>
      </c>
      <c r="L41" s="18">
        <v>110585.87999999999</v>
      </c>
      <c r="M41" s="18">
        <f t="shared" si="4"/>
        <v>-8232.229999999996</v>
      </c>
      <c r="N41" s="20">
        <f t="shared" si="5"/>
        <v>-0.07444196311500162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</row>
    <row r="42" spans="1:225" ht="15">
      <c r="A42" s="1" t="s">
        <v>30</v>
      </c>
      <c r="B42" s="17">
        <v>0</v>
      </c>
      <c r="C42" s="17">
        <v>0</v>
      </c>
      <c r="D42" s="18">
        <v>0</v>
      </c>
      <c r="E42" s="19">
        <v>0</v>
      </c>
      <c r="F42" s="18">
        <f t="shared" si="0"/>
        <v>0</v>
      </c>
      <c r="G42" s="18">
        <v>0</v>
      </c>
      <c r="H42" s="18">
        <f t="shared" si="1"/>
        <v>0</v>
      </c>
      <c r="I42" s="20" t="str">
        <f t="shared" si="2"/>
        <v> </v>
      </c>
      <c r="J42" s="1"/>
      <c r="K42" s="18">
        <f t="shared" si="3"/>
        <v>0</v>
      </c>
      <c r="L42" s="18">
        <v>0</v>
      </c>
      <c r="M42" s="18">
        <f t="shared" si="4"/>
        <v>0</v>
      </c>
      <c r="N42" s="20" t="str">
        <f t="shared" si="5"/>
        <v> 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</row>
    <row r="43" spans="1:225" ht="15">
      <c r="A43" s="1" t="s">
        <v>31</v>
      </c>
      <c r="B43" s="17">
        <v>304689.42</v>
      </c>
      <c r="C43" s="17">
        <v>56564.67</v>
      </c>
      <c r="D43" s="18">
        <v>160689.42</v>
      </c>
      <c r="E43" s="19">
        <v>181359.99</v>
      </c>
      <c r="F43" s="18">
        <f t="shared" si="0"/>
        <v>381924.6599999999</v>
      </c>
      <c r="G43" s="18">
        <v>380549.7</v>
      </c>
      <c r="H43" s="18">
        <f t="shared" si="1"/>
        <v>1374.9599999999045</v>
      </c>
      <c r="I43" s="20">
        <f t="shared" si="2"/>
        <v>0.0036130891707439883</v>
      </c>
      <c r="J43" s="1"/>
      <c r="K43" s="18">
        <f t="shared" si="3"/>
        <v>361254.08999999997</v>
      </c>
      <c r="L43" s="18">
        <v>358463.82</v>
      </c>
      <c r="M43" s="18">
        <f t="shared" si="4"/>
        <v>2790.2699999999604</v>
      </c>
      <c r="N43" s="20">
        <f t="shared" si="5"/>
        <v>0.007783965478022292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</row>
    <row r="44" spans="1:225" ht="15">
      <c r="A44" s="1" t="s">
        <v>32</v>
      </c>
      <c r="B44" s="17">
        <v>290316.79</v>
      </c>
      <c r="C44" s="17">
        <v>54604.24</v>
      </c>
      <c r="D44" s="18">
        <v>150316.79</v>
      </c>
      <c r="E44" s="19">
        <v>170358.56</v>
      </c>
      <c r="F44" s="18">
        <f t="shared" si="0"/>
        <v>364962.79999999993</v>
      </c>
      <c r="G44" s="18">
        <v>384784.28</v>
      </c>
      <c r="H44" s="18">
        <f t="shared" si="1"/>
        <v>-19821.480000000098</v>
      </c>
      <c r="I44" s="20">
        <f t="shared" si="2"/>
        <v>-0.05151322709961048</v>
      </c>
      <c r="J44" s="1"/>
      <c r="K44" s="18">
        <f t="shared" si="3"/>
        <v>344921.02999999997</v>
      </c>
      <c r="L44" s="18">
        <v>361043.01999999996</v>
      </c>
      <c r="M44" s="18">
        <f t="shared" si="4"/>
        <v>-16121.98999999999</v>
      </c>
      <c r="N44" s="20">
        <f t="shared" si="5"/>
        <v>-0.044653930714406265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</row>
    <row r="45" spans="1:225" ht="15">
      <c r="A45" s="1" t="s">
        <v>33</v>
      </c>
      <c r="B45" s="17">
        <v>0</v>
      </c>
      <c r="C45" s="17">
        <v>0</v>
      </c>
      <c r="D45" s="18">
        <v>0</v>
      </c>
      <c r="E45" s="19">
        <v>0</v>
      </c>
      <c r="F45" s="18">
        <f t="shared" si="0"/>
        <v>0</v>
      </c>
      <c r="G45" s="18">
        <v>0</v>
      </c>
      <c r="H45" s="18">
        <f t="shared" si="1"/>
        <v>0</v>
      </c>
      <c r="I45" s="20" t="str">
        <f aca="true" t="shared" si="6" ref="I45:I76">IF(ISERR(+F45/G45-1)," ",+F45/G45-1)</f>
        <v> </v>
      </c>
      <c r="J45" s="1"/>
      <c r="K45" s="18">
        <f t="shared" si="3"/>
        <v>0</v>
      </c>
      <c r="L45" s="18">
        <v>0</v>
      </c>
      <c r="M45" s="18">
        <f t="shared" si="4"/>
        <v>0</v>
      </c>
      <c r="N45" s="20" t="str">
        <f aca="true" t="shared" si="7" ref="N45:N76">IF(ISERR(+K45/L45-1)," ",+K45/L45-1)</f>
        <v> 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</row>
    <row r="46" spans="1:225" ht="15">
      <c r="A46" s="1" t="s">
        <v>34</v>
      </c>
      <c r="B46" s="17">
        <v>781991.7000000001</v>
      </c>
      <c r="C46" s="17">
        <v>142184.55</v>
      </c>
      <c r="D46" s="18">
        <v>408991.7</v>
      </c>
      <c r="E46" s="19">
        <v>462482.74</v>
      </c>
      <c r="F46" s="18">
        <f t="shared" si="0"/>
        <v>977667.29</v>
      </c>
      <c r="G46" s="18">
        <v>985630.1499999998</v>
      </c>
      <c r="H46" s="18">
        <f t="shared" si="1"/>
        <v>-7962.859999999753</v>
      </c>
      <c r="I46" s="20">
        <f t="shared" si="6"/>
        <v>-0.008078953347764095</v>
      </c>
      <c r="J46" s="1"/>
      <c r="K46" s="18">
        <f t="shared" si="3"/>
        <v>924176.25</v>
      </c>
      <c r="L46" s="18">
        <v>928209.57</v>
      </c>
      <c r="M46" s="18">
        <f t="shared" si="4"/>
        <v>-4033.319999999949</v>
      </c>
      <c r="N46" s="20">
        <f t="shared" si="7"/>
        <v>-0.004345268709091132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</row>
    <row r="47" spans="1:225" ht="15">
      <c r="A47" s="1" t="s">
        <v>35</v>
      </c>
      <c r="B47" s="17">
        <v>0</v>
      </c>
      <c r="C47" s="17">
        <v>0</v>
      </c>
      <c r="D47" s="18">
        <v>0</v>
      </c>
      <c r="E47" s="19">
        <v>0</v>
      </c>
      <c r="F47" s="18">
        <f t="shared" si="0"/>
        <v>0</v>
      </c>
      <c r="G47" s="18">
        <v>0</v>
      </c>
      <c r="H47" s="18">
        <f t="shared" si="1"/>
        <v>0</v>
      </c>
      <c r="I47" s="20" t="str">
        <f t="shared" si="6"/>
        <v> </v>
      </c>
      <c r="J47" s="1"/>
      <c r="K47" s="18">
        <f t="shared" si="3"/>
        <v>0</v>
      </c>
      <c r="L47" s="18">
        <v>0</v>
      </c>
      <c r="M47" s="18">
        <f t="shared" si="4"/>
        <v>0</v>
      </c>
      <c r="N47" s="20" t="str">
        <f t="shared" si="7"/>
        <v> 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</row>
    <row r="48" spans="1:225" ht="15">
      <c r="A48" s="1" t="s">
        <v>36</v>
      </c>
      <c r="B48" s="17">
        <v>49661.83</v>
      </c>
      <c r="C48" s="17">
        <v>8308.95</v>
      </c>
      <c r="D48" s="18">
        <v>25661.83</v>
      </c>
      <c r="E48" s="19">
        <v>29119.53</v>
      </c>
      <c r="F48" s="18">
        <f t="shared" si="0"/>
        <v>61428.479999999996</v>
      </c>
      <c r="G48" s="18">
        <v>58404.880000000005</v>
      </c>
      <c r="H48" s="18">
        <f t="shared" si="1"/>
        <v>3023.5999999999913</v>
      </c>
      <c r="I48" s="20">
        <f t="shared" si="6"/>
        <v>0.05176964664596495</v>
      </c>
      <c r="J48" s="1"/>
      <c r="K48" s="18">
        <f t="shared" si="3"/>
        <v>57970.78</v>
      </c>
      <c r="L48" s="18">
        <v>54729.490000000005</v>
      </c>
      <c r="M48" s="18">
        <f t="shared" si="4"/>
        <v>3241.2899999999936</v>
      </c>
      <c r="N48" s="20">
        <f t="shared" si="7"/>
        <v>0.059223829785367776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</row>
    <row r="49" spans="1:225" ht="15">
      <c r="A49" s="1" t="s">
        <v>37</v>
      </c>
      <c r="B49" s="17">
        <v>0</v>
      </c>
      <c r="C49" s="17">
        <v>0</v>
      </c>
      <c r="D49" s="18">
        <v>0</v>
      </c>
      <c r="E49" s="19">
        <v>0</v>
      </c>
      <c r="F49" s="18">
        <f t="shared" si="0"/>
        <v>0</v>
      </c>
      <c r="G49" s="18">
        <v>0</v>
      </c>
      <c r="H49" s="18">
        <f t="shared" si="1"/>
        <v>0</v>
      </c>
      <c r="I49" s="20" t="str">
        <f t="shared" si="6"/>
        <v> </v>
      </c>
      <c r="J49" s="1"/>
      <c r="K49" s="18">
        <f t="shared" si="3"/>
        <v>0</v>
      </c>
      <c r="L49" s="18">
        <v>0</v>
      </c>
      <c r="M49" s="18">
        <f t="shared" si="4"/>
        <v>0</v>
      </c>
      <c r="N49" s="20" t="str">
        <f t="shared" si="7"/>
        <v> 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</row>
    <row r="50" spans="1:225" ht="15">
      <c r="A50" s="1" t="s">
        <v>38</v>
      </c>
      <c r="B50" s="17">
        <v>429580.08999999997</v>
      </c>
      <c r="C50" s="17">
        <v>85043.12</v>
      </c>
      <c r="D50" s="18">
        <v>226580.09</v>
      </c>
      <c r="E50" s="19">
        <v>255643.03</v>
      </c>
      <c r="F50" s="18">
        <f t="shared" si="0"/>
        <v>543686.15</v>
      </c>
      <c r="G50" s="18">
        <v>562392.87</v>
      </c>
      <c r="H50" s="18">
        <f t="shared" si="1"/>
        <v>-18706.719999999972</v>
      </c>
      <c r="I50" s="20">
        <f t="shared" si="6"/>
        <v>-0.03326272610817416</v>
      </c>
      <c r="J50" s="1"/>
      <c r="K50" s="18">
        <f t="shared" si="3"/>
        <v>514623.20999999996</v>
      </c>
      <c r="L50" s="18">
        <v>529499.46</v>
      </c>
      <c r="M50" s="18">
        <f t="shared" si="4"/>
        <v>-14876.25</v>
      </c>
      <c r="N50" s="20">
        <f t="shared" si="7"/>
        <v>-0.02809492950191106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</row>
    <row r="51" spans="1:225" ht="15">
      <c r="A51" s="1" t="s">
        <v>39</v>
      </c>
      <c r="B51" s="17">
        <v>0</v>
      </c>
      <c r="C51" s="17">
        <v>0</v>
      </c>
      <c r="D51" s="18">
        <v>0</v>
      </c>
      <c r="E51" s="19">
        <v>0</v>
      </c>
      <c r="F51" s="18">
        <f t="shared" si="0"/>
        <v>0</v>
      </c>
      <c r="G51" s="18">
        <v>0</v>
      </c>
      <c r="H51" s="18">
        <f t="shared" si="1"/>
        <v>0</v>
      </c>
      <c r="I51" s="20" t="str">
        <f t="shared" si="6"/>
        <v> </v>
      </c>
      <c r="J51" s="1"/>
      <c r="K51" s="18">
        <f t="shared" si="3"/>
        <v>0</v>
      </c>
      <c r="L51" s="18">
        <v>0</v>
      </c>
      <c r="M51" s="18">
        <f t="shared" si="4"/>
        <v>0</v>
      </c>
      <c r="N51" s="20" t="str">
        <f t="shared" si="7"/>
        <v> 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</row>
    <row r="52" spans="1:225" ht="15">
      <c r="A52" s="1" t="s">
        <v>40</v>
      </c>
      <c r="B52" s="17">
        <v>38609.62</v>
      </c>
      <c r="C52" s="17">
        <v>11644.44</v>
      </c>
      <c r="D52" s="18">
        <v>19609.62</v>
      </c>
      <c r="E52" s="19">
        <v>22251.84</v>
      </c>
      <c r="F52" s="18">
        <f t="shared" si="0"/>
        <v>52896.280000000006</v>
      </c>
      <c r="G52" s="18">
        <v>50604.22</v>
      </c>
      <c r="H52" s="18">
        <f t="shared" si="1"/>
        <v>2292.060000000005</v>
      </c>
      <c r="I52" s="20">
        <f t="shared" si="6"/>
        <v>0.045293850987131234</v>
      </c>
      <c r="J52" s="1"/>
      <c r="K52" s="18">
        <f t="shared" si="3"/>
        <v>50254.060000000005</v>
      </c>
      <c r="L52" s="18">
        <v>47709.34</v>
      </c>
      <c r="M52" s="18">
        <f t="shared" si="4"/>
        <v>2544.7200000000084</v>
      </c>
      <c r="N52" s="20">
        <f t="shared" si="7"/>
        <v>0.05333798371555787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</row>
    <row r="53" spans="1:225" ht="15">
      <c r="A53" s="1" t="s">
        <v>41</v>
      </c>
      <c r="B53" s="17">
        <v>515583.46</v>
      </c>
      <c r="C53" s="17">
        <v>110594.53</v>
      </c>
      <c r="D53" s="18">
        <v>271583.46</v>
      </c>
      <c r="E53" s="19">
        <v>306532.59</v>
      </c>
      <c r="F53" s="18">
        <f t="shared" si="0"/>
        <v>661127.12</v>
      </c>
      <c r="G53" s="18">
        <v>668822.48</v>
      </c>
      <c r="H53" s="18">
        <f t="shared" si="1"/>
        <v>-7695.359999999986</v>
      </c>
      <c r="I53" s="20">
        <f t="shared" si="6"/>
        <v>-0.011505833356558193</v>
      </c>
      <c r="J53" s="1"/>
      <c r="K53" s="18">
        <f t="shared" si="3"/>
        <v>626177.99</v>
      </c>
      <c r="L53" s="18">
        <v>631410.83</v>
      </c>
      <c r="M53" s="18">
        <f t="shared" si="4"/>
        <v>-5232.839999999967</v>
      </c>
      <c r="N53" s="20">
        <f t="shared" si="7"/>
        <v>-0.008287536024682907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</row>
    <row r="54" spans="1:225" ht="15">
      <c r="A54" s="1" t="s">
        <v>42</v>
      </c>
      <c r="B54" s="17">
        <v>0</v>
      </c>
      <c r="C54" s="17">
        <v>0</v>
      </c>
      <c r="D54" s="18">
        <v>0</v>
      </c>
      <c r="E54" s="19">
        <v>0</v>
      </c>
      <c r="F54" s="18">
        <f t="shared" si="0"/>
        <v>0</v>
      </c>
      <c r="G54" s="18">
        <v>0</v>
      </c>
      <c r="H54" s="18">
        <f t="shared" si="1"/>
        <v>0</v>
      </c>
      <c r="I54" s="20" t="str">
        <f t="shared" si="6"/>
        <v> </v>
      </c>
      <c r="J54" s="1"/>
      <c r="K54" s="18">
        <f t="shared" si="3"/>
        <v>0</v>
      </c>
      <c r="L54" s="18">
        <v>0</v>
      </c>
      <c r="M54" s="18">
        <f t="shared" si="4"/>
        <v>0</v>
      </c>
      <c r="N54" s="20" t="str">
        <f t="shared" si="7"/>
        <v> 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</row>
    <row r="55" spans="1:225" ht="15">
      <c r="A55" s="1" t="s">
        <v>43</v>
      </c>
      <c r="B55" s="17">
        <v>0</v>
      </c>
      <c r="C55" s="17">
        <v>0</v>
      </c>
      <c r="D55" s="18">
        <v>0</v>
      </c>
      <c r="E55" s="19">
        <v>0</v>
      </c>
      <c r="F55" s="18">
        <f t="shared" si="0"/>
        <v>0</v>
      </c>
      <c r="G55" s="18">
        <v>0</v>
      </c>
      <c r="H55" s="18">
        <f t="shared" si="1"/>
        <v>0</v>
      </c>
      <c r="I55" s="20" t="str">
        <f t="shared" si="6"/>
        <v> </v>
      </c>
      <c r="J55" s="1"/>
      <c r="K55" s="18">
        <f t="shared" si="3"/>
        <v>0</v>
      </c>
      <c r="L55" s="18">
        <v>0</v>
      </c>
      <c r="M55" s="18">
        <f t="shared" si="4"/>
        <v>0</v>
      </c>
      <c r="N55" s="20" t="str">
        <f t="shared" si="7"/>
        <v> 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</row>
    <row r="56" spans="1:225" ht="15">
      <c r="A56" s="1" t="s">
        <v>44</v>
      </c>
      <c r="B56" s="17">
        <v>0</v>
      </c>
      <c r="C56" s="17">
        <v>0</v>
      </c>
      <c r="D56" s="18">
        <v>0</v>
      </c>
      <c r="E56" s="19">
        <v>0</v>
      </c>
      <c r="F56" s="18">
        <f t="shared" si="0"/>
        <v>0</v>
      </c>
      <c r="G56" s="18">
        <v>0</v>
      </c>
      <c r="H56" s="18">
        <f t="shared" si="1"/>
        <v>0</v>
      </c>
      <c r="I56" s="20" t="str">
        <f t="shared" si="6"/>
        <v> </v>
      </c>
      <c r="J56" s="1"/>
      <c r="K56" s="18">
        <f t="shared" si="3"/>
        <v>0</v>
      </c>
      <c r="L56" s="18">
        <v>0</v>
      </c>
      <c r="M56" s="18">
        <f t="shared" si="4"/>
        <v>0</v>
      </c>
      <c r="N56" s="20" t="str">
        <f t="shared" si="7"/>
        <v> 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</row>
    <row r="57" spans="1:225" ht="15">
      <c r="A57" s="1" t="s">
        <v>45</v>
      </c>
      <c r="B57" s="17">
        <v>582318.6599999999</v>
      </c>
      <c r="C57" s="17">
        <v>113421.37</v>
      </c>
      <c r="D57" s="18">
        <v>310318.66</v>
      </c>
      <c r="E57" s="19">
        <v>349171.86</v>
      </c>
      <c r="F57" s="18">
        <f t="shared" si="0"/>
        <v>734593.23</v>
      </c>
      <c r="G57" s="18">
        <v>749321.72</v>
      </c>
      <c r="H57" s="18">
        <f t="shared" si="1"/>
        <v>-14728.48999999999</v>
      </c>
      <c r="I57" s="20">
        <f t="shared" si="6"/>
        <v>-0.01965576281440229</v>
      </c>
      <c r="J57" s="1"/>
      <c r="K57" s="18">
        <f t="shared" si="3"/>
        <v>695740.0299999999</v>
      </c>
      <c r="L57" s="18">
        <v>707801.6599999999</v>
      </c>
      <c r="M57" s="18">
        <f t="shared" si="4"/>
        <v>-12061.630000000005</v>
      </c>
      <c r="N57" s="20">
        <f t="shared" si="7"/>
        <v>-0.017040974444733625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</row>
    <row r="58" spans="1:225" ht="15">
      <c r="A58" s="1" t="s">
        <v>46</v>
      </c>
      <c r="B58" s="17">
        <v>3924640.0199999996</v>
      </c>
      <c r="C58" s="17">
        <v>767163.52</v>
      </c>
      <c r="D58" s="18">
        <v>2041640.02</v>
      </c>
      <c r="E58" s="19">
        <v>2311576.67</v>
      </c>
      <c r="F58" s="18">
        <f t="shared" si="0"/>
        <v>4961740.1899999995</v>
      </c>
      <c r="G58" s="18">
        <v>4908223.42</v>
      </c>
      <c r="H58" s="18">
        <f t="shared" si="1"/>
        <v>53516.76999999955</v>
      </c>
      <c r="I58" s="20">
        <f t="shared" si="6"/>
        <v>0.010903491023234624</v>
      </c>
      <c r="J58" s="1"/>
      <c r="K58" s="18">
        <f t="shared" si="3"/>
        <v>4691803.539999999</v>
      </c>
      <c r="L58" s="18">
        <v>4616262.96</v>
      </c>
      <c r="M58" s="18">
        <f t="shared" si="4"/>
        <v>75540.57999999914</v>
      </c>
      <c r="N58" s="20">
        <f t="shared" si="7"/>
        <v>0.01636401146437283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</row>
    <row r="59" spans="1:225" ht="15">
      <c r="A59" s="1" t="s">
        <v>47</v>
      </c>
      <c r="B59" s="17">
        <v>2733914.76</v>
      </c>
      <c r="C59" s="17">
        <v>546329.68</v>
      </c>
      <c r="D59" s="18">
        <v>1431914.76</v>
      </c>
      <c r="E59" s="19">
        <v>1618311.1</v>
      </c>
      <c r="F59" s="18">
        <f t="shared" si="0"/>
        <v>3466640.7800000003</v>
      </c>
      <c r="G59" s="18">
        <v>3554197.62</v>
      </c>
      <c r="H59" s="18">
        <f t="shared" si="1"/>
        <v>-87556.83999999985</v>
      </c>
      <c r="I59" s="20">
        <f t="shared" si="6"/>
        <v>-0.024634769745864538</v>
      </c>
      <c r="J59" s="1"/>
      <c r="K59" s="18">
        <f t="shared" si="3"/>
        <v>3280244.44</v>
      </c>
      <c r="L59" s="18">
        <v>3348625.4899999998</v>
      </c>
      <c r="M59" s="18">
        <f t="shared" si="4"/>
        <v>-68381.04999999981</v>
      </c>
      <c r="N59" s="20">
        <f t="shared" si="7"/>
        <v>-0.02042063234727387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</row>
    <row r="60" spans="1:225" ht="15">
      <c r="A60" s="1" t="s">
        <v>48</v>
      </c>
      <c r="B60" s="17">
        <v>1822609.87</v>
      </c>
      <c r="C60" s="17">
        <v>364218.45</v>
      </c>
      <c r="D60" s="18">
        <v>954609.87</v>
      </c>
      <c r="E60" s="19">
        <v>1078874.09</v>
      </c>
      <c r="F60" s="18">
        <f t="shared" si="0"/>
        <v>2311092.54</v>
      </c>
      <c r="G60" s="18">
        <v>2369459.49</v>
      </c>
      <c r="H60" s="18">
        <f t="shared" si="1"/>
        <v>-58366.950000000186</v>
      </c>
      <c r="I60" s="20">
        <f t="shared" si="6"/>
        <v>-0.02463302295157621</v>
      </c>
      <c r="J60" s="1"/>
      <c r="K60" s="18">
        <f t="shared" si="3"/>
        <v>2186828.3200000003</v>
      </c>
      <c r="L60" s="18">
        <v>2232411.41</v>
      </c>
      <c r="M60" s="18">
        <f t="shared" si="4"/>
        <v>-45583.08999999985</v>
      </c>
      <c r="N60" s="20">
        <f t="shared" si="7"/>
        <v>-0.02041876770375395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</row>
    <row r="61" spans="1:225" ht="15.75">
      <c r="A61" s="5" t="s">
        <v>49</v>
      </c>
      <c r="B61" s="17" t="s">
        <v>128</v>
      </c>
      <c r="C61" s="17" t="s">
        <v>123</v>
      </c>
      <c r="D61" s="18" t="s">
        <v>123</v>
      </c>
      <c r="E61" s="19" t="s">
        <v>123</v>
      </c>
      <c r="F61" s="18"/>
      <c r="G61" s="18"/>
      <c r="H61" s="18" t="s">
        <v>123</v>
      </c>
      <c r="I61" s="20" t="str">
        <f t="shared" si="6"/>
        <v> </v>
      </c>
      <c r="J61" s="1"/>
      <c r="K61" s="18" t="s">
        <v>128</v>
      </c>
      <c r="L61" s="18" t="s">
        <v>128</v>
      </c>
      <c r="M61" s="18"/>
      <c r="N61" s="20" t="str">
        <f t="shared" si="7"/>
        <v> 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</row>
    <row r="62" spans="1:225" ht="15">
      <c r="A62" s="1" t="s">
        <v>50</v>
      </c>
      <c r="B62" s="17">
        <v>15394292.93</v>
      </c>
      <c r="C62" s="17">
        <v>3235293.95</v>
      </c>
      <c r="D62" s="18">
        <v>8104292.93</v>
      </c>
      <c r="E62" s="19">
        <v>9146953.01</v>
      </c>
      <c r="F62" s="18">
        <f t="shared" si="0"/>
        <v>19672246.96</v>
      </c>
      <c r="G62" s="18">
        <v>20365531.09</v>
      </c>
      <c r="H62" s="18">
        <f aca="true" t="shared" si="8" ref="H62:H93">F62-G62</f>
        <v>-693284.129999999</v>
      </c>
      <c r="I62" s="20">
        <f t="shared" si="6"/>
        <v>-0.03404203538499517</v>
      </c>
      <c r="J62" s="1"/>
      <c r="K62" s="18">
        <f aca="true" t="shared" si="9" ref="K62:K93">B62+C62</f>
        <v>18629586.88</v>
      </c>
      <c r="L62" s="18">
        <v>19204477.53</v>
      </c>
      <c r="M62" s="18">
        <f aca="true" t="shared" si="10" ref="M62:M93">K62-L62</f>
        <v>-574890.6500000022</v>
      </c>
      <c r="N62" s="20">
        <f t="shared" si="7"/>
        <v>-0.029935240315803746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</row>
    <row r="63" spans="1:225" ht="15">
      <c r="A63" s="1" t="s">
        <v>51</v>
      </c>
      <c r="B63" s="17">
        <v>1137126.9100000001</v>
      </c>
      <c r="C63" s="17">
        <v>303855.21</v>
      </c>
      <c r="D63" s="18">
        <v>605126.91</v>
      </c>
      <c r="E63" s="19">
        <v>681047.01</v>
      </c>
      <c r="F63" s="18">
        <f t="shared" si="0"/>
        <v>1516902.2200000002</v>
      </c>
      <c r="G63" s="18">
        <v>1466101.13</v>
      </c>
      <c r="H63" s="18">
        <f t="shared" si="8"/>
        <v>50801.09000000032</v>
      </c>
      <c r="I63" s="20">
        <f t="shared" si="6"/>
        <v>0.0346504678023134</v>
      </c>
      <c r="J63" s="1"/>
      <c r="K63" s="18">
        <f t="shared" si="9"/>
        <v>1440982.12</v>
      </c>
      <c r="L63" s="18">
        <v>1384832.46</v>
      </c>
      <c r="M63" s="18">
        <f t="shared" si="10"/>
        <v>56149.66000000015</v>
      </c>
      <c r="N63" s="20">
        <f t="shared" si="7"/>
        <v>0.04054617552797701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</row>
    <row r="64" spans="1:225" ht="15">
      <c r="A64" s="1" t="s">
        <v>52</v>
      </c>
      <c r="B64" s="17">
        <v>7835078.09</v>
      </c>
      <c r="C64" s="17">
        <v>1715764.33</v>
      </c>
      <c r="D64" s="18">
        <v>4159078.09</v>
      </c>
      <c r="E64" s="19">
        <v>4684278.24</v>
      </c>
      <c r="F64" s="18">
        <f t="shared" si="0"/>
        <v>10076042.57</v>
      </c>
      <c r="G64" s="18">
        <v>9191393.420000002</v>
      </c>
      <c r="H64" s="18">
        <f t="shared" si="8"/>
        <v>884649.1499999985</v>
      </c>
      <c r="I64" s="20">
        <f t="shared" si="6"/>
        <v>0.09624755568345567</v>
      </c>
      <c r="J64" s="1"/>
      <c r="K64" s="18">
        <f t="shared" si="9"/>
        <v>9550842.42</v>
      </c>
      <c r="L64" s="18">
        <v>8681194.96</v>
      </c>
      <c r="M64" s="18">
        <f t="shared" si="10"/>
        <v>869647.459999999</v>
      </c>
      <c r="N64" s="20">
        <f t="shared" si="7"/>
        <v>0.10017600848812158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</row>
    <row r="65" spans="1:225" ht="15">
      <c r="A65" s="1" t="s">
        <v>53</v>
      </c>
      <c r="B65" s="17">
        <v>2296922.1100000003</v>
      </c>
      <c r="C65" s="17">
        <v>483113.16</v>
      </c>
      <c r="D65" s="18">
        <v>1208922.11</v>
      </c>
      <c r="E65" s="19">
        <v>1364598.36</v>
      </c>
      <c r="F65" s="18">
        <f t="shared" si="0"/>
        <v>2935711.5200000005</v>
      </c>
      <c r="G65" s="18">
        <v>2994607.0599999996</v>
      </c>
      <c r="H65" s="18">
        <f t="shared" si="8"/>
        <v>-58895.539999999106</v>
      </c>
      <c r="I65" s="20">
        <f t="shared" si="6"/>
        <v>-0.019667201345607954</v>
      </c>
      <c r="J65" s="1"/>
      <c r="K65" s="18">
        <f t="shared" si="9"/>
        <v>2780035.2700000005</v>
      </c>
      <c r="L65" s="18">
        <v>2824489.0799999996</v>
      </c>
      <c r="M65" s="18">
        <f t="shared" si="10"/>
        <v>-44453.809999999125</v>
      </c>
      <c r="N65" s="20">
        <f t="shared" si="7"/>
        <v>-0.01573870839677638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</row>
    <row r="66" spans="1:225" ht="15">
      <c r="A66" s="1" t="s">
        <v>54</v>
      </c>
      <c r="B66" s="17">
        <v>2051874.6800000002</v>
      </c>
      <c r="C66" s="17">
        <v>429917.35</v>
      </c>
      <c r="D66" s="18">
        <v>1090874.68</v>
      </c>
      <c r="E66" s="19">
        <v>1228402.52</v>
      </c>
      <c r="F66" s="18">
        <f t="shared" si="0"/>
        <v>2619319.87</v>
      </c>
      <c r="G66" s="18">
        <v>2632616.99</v>
      </c>
      <c r="H66" s="18">
        <f t="shared" si="8"/>
        <v>-13297.120000000112</v>
      </c>
      <c r="I66" s="20">
        <f t="shared" si="6"/>
        <v>-0.00505091323595841</v>
      </c>
      <c r="J66" s="1"/>
      <c r="K66" s="18">
        <f t="shared" si="9"/>
        <v>2481792.0300000003</v>
      </c>
      <c r="L66" s="18">
        <v>2486472.22</v>
      </c>
      <c r="M66" s="18">
        <f t="shared" si="10"/>
        <v>-4680.189999999944</v>
      </c>
      <c r="N66" s="20">
        <f t="shared" si="7"/>
        <v>-0.0018822611257647281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</row>
    <row r="67" spans="1:225" ht="15">
      <c r="A67" s="1" t="s">
        <v>55</v>
      </c>
      <c r="B67" s="17">
        <v>3018950.51</v>
      </c>
      <c r="C67" s="17">
        <v>710836.35</v>
      </c>
      <c r="D67" s="18">
        <v>1602950.51</v>
      </c>
      <c r="E67" s="19">
        <v>1805234.88</v>
      </c>
      <c r="F67" s="18">
        <f t="shared" si="0"/>
        <v>3932071.2299999995</v>
      </c>
      <c r="G67" s="18">
        <v>3909990.1599999997</v>
      </c>
      <c r="H67" s="18">
        <f t="shared" si="8"/>
        <v>22081.069999999832</v>
      </c>
      <c r="I67" s="20">
        <f t="shared" si="6"/>
        <v>0.005647346693066879</v>
      </c>
      <c r="J67" s="1"/>
      <c r="K67" s="18">
        <f t="shared" si="9"/>
        <v>3729786.86</v>
      </c>
      <c r="L67" s="18">
        <v>3699063.2699999996</v>
      </c>
      <c r="M67" s="18">
        <f t="shared" si="10"/>
        <v>30723.590000000317</v>
      </c>
      <c r="N67" s="20">
        <f t="shared" si="7"/>
        <v>0.00830577574846414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</row>
    <row r="68" spans="1:225" ht="15">
      <c r="A68" s="1" t="s">
        <v>56</v>
      </c>
      <c r="B68" s="17">
        <v>4273665.43</v>
      </c>
      <c r="C68" s="17">
        <v>885037.3</v>
      </c>
      <c r="D68" s="18">
        <v>2244665.43</v>
      </c>
      <c r="E68" s="19">
        <v>2534990.98</v>
      </c>
      <c r="F68" s="18">
        <f t="shared" si="0"/>
        <v>5449028.279999999</v>
      </c>
      <c r="G68" s="18">
        <v>5203373.65</v>
      </c>
      <c r="H68" s="18">
        <f t="shared" si="8"/>
        <v>245654.62999999896</v>
      </c>
      <c r="I68" s="20">
        <f t="shared" si="6"/>
        <v>0.047210645731735834</v>
      </c>
      <c r="J68" s="1"/>
      <c r="K68" s="18">
        <f t="shared" si="9"/>
        <v>5158702.7299999995</v>
      </c>
      <c r="L68" s="18">
        <v>4905658.8100000005</v>
      </c>
      <c r="M68" s="18">
        <f t="shared" si="10"/>
        <v>253043.919999999</v>
      </c>
      <c r="N68" s="20">
        <f t="shared" si="7"/>
        <v>0.05158204632661745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</row>
    <row r="69" spans="1:225" ht="15">
      <c r="A69" s="1" t="s">
        <v>57</v>
      </c>
      <c r="B69" s="17">
        <v>1076554.55</v>
      </c>
      <c r="C69" s="17">
        <v>228238.51</v>
      </c>
      <c r="D69" s="18">
        <v>580554.55</v>
      </c>
      <c r="E69" s="19">
        <v>651254.56</v>
      </c>
      <c r="F69" s="18">
        <f t="shared" si="0"/>
        <v>1375493.07</v>
      </c>
      <c r="G69" s="18">
        <v>1380410.1099999999</v>
      </c>
      <c r="H69" s="18">
        <f t="shared" si="8"/>
        <v>-4917.039999999804</v>
      </c>
      <c r="I69" s="20">
        <f t="shared" si="6"/>
        <v>-0.0035620139003471607</v>
      </c>
      <c r="J69" s="1"/>
      <c r="K69" s="18">
        <f t="shared" si="9"/>
        <v>1304793.06</v>
      </c>
      <c r="L69" s="18">
        <v>1307802.13</v>
      </c>
      <c r="M69" s="18">
        <f t="shared" si="10"/>
        <v>-3009.0699999998324</v>
      </c>
      <c r="N69" s="20">
        <f t="shared" si="7"/>
        <v>-0.002300860299103369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</row>
    <row r="70" spans="1:225" ht="15">
      <c r="A70" s="1" t="s">
        <v>58</v>
      </c>
      <c r="B70" s="17">
        <v>3018748.9</v>
      </c>
      <c r="C70" s="17">
        <v>629501.84</v>
      </c>
      <c r="D70" s="18">
        <v>1608748.9</v>
      </c>
      <c r="E70" s="19">
        <v>1809995.58</v>
      </c>
      <c r="F70" s="18">
        <f t="shared" si="0"/>
        <v>3849497.42</v>
      </c>
      <c r="G70" s="18">
        <v>3887764.41</v>
      </c>
      <c r="H70" s="18">
        <f t="shared" si="8"/>
        <v>-38266.99000000022</v>
      </c>
      <c r="I70" s="20">
        <f t="shared" si="6"/>
        <v>-0.009842929242721343</v>
      </c>
      <c r="J70" s="1"/>
      <c r="K70" s="18">
        <f t="shared" si="9"/>
        <v>3648250.7399999998</v>
      </c>
      <c r="L70" s="18">
        <v>3672418.25</v>
      </c>
      <c r="M70" s="18">
        <f t="shared" si="10"/>
        <v>-24167.510000000242</v>
      </c>
      <c r="N70" s="20">
        <f t="shared" si="7"/>
        <v>-0.006580816332671269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</row>
    <row r="71" spans="1:225" ht="15">
      <c r="A71" s="1" t="s">
        <v>59</v>
      </c>
      <c r="B71" s="17">
        <v>1715444.1199999999</v>
      </c>
      <c r="C71" s="17">
        <v>477597.94</v>
      </c>
      <c r="D71" s="18">
        <v>925444.12</v>
      </c>
      <c r="E71" s="19">
        <v>1038318.23</v>
      </c>
      <c r="F71" s="18">
        <f t="shared" si="0"/>
        <v>2305916.17</v>
      </c>
      <c r="G71" s="18">
        <v>2237144.75</v>
      </c>
      <c r="H71" s="18">
        <f t="shared" si="8"/>
        <v>68771.41999999993</v>
      </c>
      <c r="I71" s="20">
        <f t="shared" si="6"/>
        <v>0.030740710899462398</v>
      </c>
      <c r="J71" s="1"/>
      <c r="K71" s="18">
        <f t="shared" si="9"/>
        <v>2193042.06</v>
      </c>
      <c r="L71" s="18">
        <v>2120769.1</v>
      </c>
      <c r="M71" s="18">
        <f t="shared" si="10"/>
        <v>72272.95999999996</v>
      </c>
      <c r="N71" s="20">
        <f t="shared" si="7"/>
        <v>0.03407865571032698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</row>
    <row r="72" spans="1:225" ht="15">
      <c r="A72" s="1" t="s">
        <v>7</v>
      </c>
      <c r="B72" s="17">
        <v>1752665.99</v>
      </c>
      <c r="C72" s="17">
        <v>367791.22</v>
      </c>
      <c r="D72" s="18">
        <v>932665.99</v>
      </c>
      <c r="E72" s="19">
        <v>1049734.03</v>
      </c>
      <c r="F72" s="18">
        <f t="shared" si="0"/>
        <v>2237525.25</v>
      </c>
      <c r="G72" s="18">
        <v>2116329.77</v>
      </c>
      <c r="H72" s="18">
        <f t="shared" si="8"/>
        <v>121195.47999999998</v>
      </c>
      <c r="I72" s="20">
        <f t="shared" si="6"/>
        <v>0.057266821890427755</v>
      </c>
      <c r="J72" s="1"/>
      <c r="K72" s="18">
        <f t="shared" si="9"/>
        <v>2120457.21</v>
      </c>
      <c r="L72" s="18">
        <v>1998102.4</v>
      </c>
      <c r="M72" s="18">
        <f t="shared" si="10"/>
        <v>122354.81000000006</v>
      </c>
      <c r="N72" s="20">
        <f t="shared" si="7"/>
        <v>0.06123550524737875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</row>
    <row r="73" spans="1:225" ht="15">
      <c r="A73" s="1" t="s">
        <v>60</v>
      </c>
      <c r="B73" s="17">
        <v>1031859.82</v>
      </c>
      <c r="C73" s="17">
        <v>272167.91</v>
      </c>
      <c r="D73" s="18">
        <v>557859.82</v>
      </c>
      <c r="E73" s="19">
        <v>625340.6</v>
      </c>
      <c r="F73" s="18">
        <f t="shared" si="0"/>
        <v>1371508.51</v>
      </c>
      <c r="G73" s="18">
        <v>1326613.2200000002</v>
      </c>
      <c r="H73" s="18">
        <f t="shared" si="8"/>
        <v>44895.289999999804</v>
      </c>
      <c r="I73" s="20">
        <f t="shared" si="6"/>
        <v>0.03384203422908727</v>
      </c>
      <c r="J73" s="1"/>
      <c r="K73" s="18">
        <f t="shared" si="9"/>
        <v>1304027.73</v>
      </c>
      <c r="L73" s="18">
        <v>1257048.62</v>
      </c>
      <c r="M73" s="18">
        <f t="shared" si="10"/>
        <v>46979.10999999987</v>
      </c>
      <c r="N73" s="20">
        <f t="shared" si="7"/>
        <v>0.03737254808807622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</row>
    <row r="74" spans="1:225" ht="15">
      <c r="A74" s="1" t="s">
        <v>61</v>
      </c>
      <c r="B74" s="17">
        <v>10268015.05</v>
      </c>
      <c r="C74" s="17">
        <v>2399242.01</v>
      </c>
      <c r="D74" s="18">
        <v>5427015.05</v>
      </c>
      <c r="E74" s="19">
        <v>6119120.59</v>
      </c>
      <c r="F74" s="18">
        <f t="shared" si="0"/>
        <v>13359362.600000001</v>
      </c>
      <c r="G74" s="18">
        <v>12857279.060000002</v>
      </c>
      <c r="H74" s="18">
        <f t="shared" si="8"/>
        <v>502083.5399999991</v>
      </c>
      <c r="I74" s="20">
        <f t="shared" si="6"/>
        <v>0.03905052831605871</v>
      </c>
      <c r="J74" s="1"/>
      <c r="K74" s="18">
        <f t="shared" si="9"/>
        <v>12667257.06</v>
      </c>
      <c r="L74" s="18">
        <v>12144417.83</v>
      </c>
      <c r="M74" s="18">
        <f t="shared" si="10"/>
        <v>522839.23000000045</v>
      </c>
      <c r="N74" s="20">
        <f t="shared" si="7"/>
        <v>0.04305181502471411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</row>
    <row r="75" spans="1:225" ht="15">
      <c r="A75" s="1" t="s">
        <v>62</v>
      </c>
      <c r="B75" s="17">
        <v>47129880.03</v>
      </c>
      <c r="C75" s="17">
        <v>9879851.11</v>
      </c>
      <c r="D75" s="18">
        <v>24810880.03</v>
      </c>
      <c r="E75" s="19">
        <v>28003696.08</v>
      </c>
      <c r="F75" s="18">
        <f t="shared" si="0"/>
        <v>60202547.19</v>
      </c>
      <c r="G75" s="18">
        <v>59234229.31999999</v>
      </c>
      <c r="H75" s="18">
        <f t="shared" si="8"/>
        <v>968317.8700000048</v>
      </c>
      <c r="I75" s="20">
        <f t="shared" si="6"/>
        <v>0.016347268819332017</v>
      </c>
      <c r="J75" s="1"/>
      <c r="K75" s="18">
        <f t="shared" si="9"/>
        <v>57009731.14</v>
      </c>
      <c r="L75" s="18">
        <v>55798330.92</v>
      </c>
      <c r="M75" s="18">
        <f t="shared" si="10"/>
        <v>1211400.2199999988</v>
      </c>
      <c r="N75" s="20">
        <f t="shared" si="7"/>
        <v>0.02171033075768558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</row>
    <row r="76" spans="1:225" ht="15">
      <c r="A76" s="1" t="s">
        <v>63</v>
      </c>
      <c r="B76" s="17">
        <v>1314799.42</v>
      </c>
      <c r="C76" s="17">
        <v>315800.65</v>
      </c>
      <c r="D76" s="18">
        <v>697799.42</v>
      </c>
      <c r="E76" s="19">
        <v>785899.95</v>
      </c>
      <c r="F76" s="18">
        <f t="shared" si="0"/>
        <v>1718700.5999999996</v>
      </c>
      <c r="G76" s="18">
        <v>1706062.92</v>
      </c>
      <c r="H76" s="18">
        <f t="shared" si="8"/>
        <v>12637.679999999702</v>
      </c>
      <c r="I76" s="20">
        <f t="shared" si="6"/>
        <v>0.007407511089918994</v>
      </c>
      <c r="J76" s="1"/>
      <c r="K76" s="18">
        <f t="shared" si="9"/>
        <v>1630600.0699999998</v>
      </c>
      <c r="L76" s="18">
        <v>1612801.04</v>
      </c>
      <c r="M76" s="18">
        <f t="shared" si="10"/>
        <v>17799.029999999795</v>
      </c>
      <c r="N76" s="20">
        <f t="shared" si="7"/>
        <v>0.011036097794182798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</row>
    <row r="77" spans="1:225" ht="15">
      <c r="A77" s="1" t="s">
        <v>64</v>
      </c>
      <c r="B77" s="17">
        <v>1224119.32</v>
      </c>
      <c r="C77" s="17">
        <v>278584.96</v>
      </c>
      <c r="D77" s="18">
        <v>653119.32</v>
      </c>
      <c r="E77" s="19">
        <v>734738.81</v>
      </c>
      <c r="F77" s="18">
        <f t="shared" si="0"/>
        <v>1584323.77</v>
      </c>
      <c r="G77" s="18">
        <v>1558688.0799999998</v>
      </c>
      <c r="H77" s="18">
        <f t="shared" si="8"/>
        <v>25635.690000000177</v>
      </c>
      <c r="I77" s="20">
        <f aca="true" t="shared" si="11" ref="I77:I108">IF(ISERR(+F77/G77-1)," ",+F77/G77-1)</f>
        <v>0.016446966092151127</v>
      </c>
      <c r="J77" s="1"/>
      <c r="K77" s="18">
        <f t="shared" si="9"/>
        <v>1502704.28</v>
      </c>
      <c r="L77" s="18">
        <v>1474810.94</v>
      </c>
      <c r="M77" s="18">
        <f t="shared" si="10"/>
        <v>27893.340000000084</v>
      </c>
      <c r="N77" s="20">
        <f aca="true" t="shared" si="12" ref="N77:N108">IF(ISERR(+K77/L77-1)," ",+K77/L77-1)</f>
        <v>0.018913163201786487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</row>
    <row r="78" spans="1:225" ht="15">
      <c r="A78" s="1" t="s">
        <v>9</v>
      </c>
      <c r="B78" s="17">
        <v>1002177.03</v>
      </c>
      <c r="C78" s="17">
        <v>220545.41</v>
      </c>
      <c r="D78" s="18">
        <v>537177.03</v>
      </c>
      <c r="E78" s="19">
        <v>603527.39</v>
      </c>
      <c r="F78" s="18">
        <f aca="true" t="shared" si="13" ref="F78:F143">B78+C78-D78+E78</f>
        <v>1289072.7999999998</v>
      </c>
      <c r="G78" s="18">
        <v>1314149.59</v>
      </c>
      <c r="H78" s="18">
        <f t="shared" si="8"/>
        <v>-25076.79000000027</v>
      </c>
      <c r="I78" s="20">
        <f t="shared" si="11"/>
        <v>-0.01908214269579478</v>
      </c>
      <c r="J78" s="1"/>
      <c r="K78" s="18">
        <f t="shared" si="9"/>
        <v>1222722.44</v>
      </c>
      <c r="L78" s="18">
        <v>1242600.27</v>
      </c>
      <c r="M78" s="18">
        <f t="shared" si="10"/>
        <v>-19877.830000000075</v>
      </c>
      <c r="N78" s="20">
        <f t="shared" si="12"/>
        <v>-0.015996962563029293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</row>
    <row r="79" spans="1:225" ht="15">
      <c r="A79" s="1" t="s">
        <v>65</v>
      </c>
      <c r="B79" s="17">
        <v>1954916.0999999999</v>
      </c>
      <c r="C79" s="17">
        <v>397825.72</v>
      </c>
      <c r="D79" s="18">
        <v>1066916.1</v>
      </c>
      <c r="E79" s="19">
        <v>1193352.07</v>
      </c>
      <c r="F79" s="18">
        <f t="shared" si="13"/>
        <v>2479177.79</v>
      </c>
      <c r="G79" s="18">
        <v>2545707.0700000003</v>
      </c>
      <c r="H79" s="18">
        <f t="shared" si="8"/>
        <v>-66529.28000000026</v>
      </c>
      <c r="I79" s="20">
        <f t="shared" si="11"/>
        <v>-0.026133910214579448</v>
      </c>
      <c r="J79" s="1"/>
      <c r="K79" s="18">
        <f t="shared" si="9"/>
        <v>2352741.82</v>
      </c>
      <c r="L79" s="18">
        <v>2414010.8200000003</v>
      </c>
      <c r="M79" s="18">
        <f t="shared" si="10"/>
        <v>-61269.000000000466</v>
      </c>
      <c r="N79" s="20">
        <f t="shared" si="12"/>
        <v>-0.025380582179826527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</row>
    <row r="80" spans="1:225" ht="15">
      <c r="A80" s="1" t="s">
        <v>66</v>
      </c>
      <c r="B80" s="17">
        <v>1538501.96</v>
      </c>
      <c r="C80" s="17">
        <v>388593.45</v>
      </c>
      <c r="D80" s="18">
        <v>824501.96</v>
      </c>
      <c r="E80" s="19">
        <v>926402.69</v>
      </c>
      <c r="F80" s="18">
        <f t="shared" si="13"/>
        <v>2028996.14</v>
      </c>
      <c r="G80" s="18">
        <v>2018268.89</v>
      </c>
      <c r="H80" s="18">
        <f t="shared" si="8"/>
        <v>10727.25</v>
      </c>
      <c r="I80" s="20">
        <f t="shared" si="11"/>
        <v>0.005315074742097359</v>
      </c>
      <c r="J80" s="1"/>
      <c r="K80" s="18">
        <f t="shared" si="9"/>
        <v>1927095.41</v>
      </c>
      <c r="L80" s="18">
        <v>1910352.97</v>
      </c>
      <c r="M80" s="18">
        <f t="shared" si="10"/>
        <v>16742.439999999944</v>
      </c>
      <c r="N80" s="20">
        <f t="shared" si="12"/>
        <v>0.008764055785983826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</row>
    <row r="81" spans="1:225" ht="15">
      <c r="A81" s="1" t="s">
        <v>67</v>
      </c>
      <c r="B81" s="17">
        <v>99930.11000000002</v>
      </c>
      <c r="C81" s="17">
        <v>23784.54</v>
      </c>
      <c r="D81" s="18">
        <v>53930.11</v>
      </c>
      <c r="E81" s="19">
        <v>60461.19</v>
      </c>
      <c r="F81" s="18">
        <f t="shared" si="13"/>
        <v>130245.73000000003</v>
      </c>
      <c r="G81" s="18">
        <v>136377.71000000002</v>
      </c>
      <c r="H81" s="18">
        <f t="shared" si="8"/>
        <v>-6131.979999999996</v>
      </c>
      <c r="I81" s="20">
        <f t="shared" si="11"/>
        <v>-0.044963212830014476</v>
      </c>
      <c r="J81" s="1"/>
      <c r="K81" s="18">
        <f t="shared" si="9"/>
        <v>123714.65000000002</v>
      </c>
      <c r="L81" s="18">
        <v>129727.69</v>
      </c>
      <c r="M81" s="18">
        <f t="shared" si="10"/>
        <v>-6013.039999999979</v>
      </c>
      <c r="N81" s="20">
        <f t="shared" si="12"/>
        <v>-0.04635124544343605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</row>
    <row r="82" spans="1:225" ht="15">
      <c r="A82" s="1" t="s">
        <v>68</v>
      </c>
      <c r="B82" s="17">
        <v>1582964.4900000002</v>
      </c>
      <c r="C82" s="17">
        <v>342101.6</v>
      </c>
      <c r="D82" s="18">
        <v>850964.49</v>
      </c>
      <c r="E82" s="19">
        <v>955383.21</v>
      </c>
      <c r="F82" s="18">
        <f t="shared" si="13"/>
        <v>2029484.8100000003</v>
      </c>
      <c r="G82" s="18">
        <v>2018253.07</v>
      </c>
      <c r="H82" s="18">
        <f t="shared" si="8"/>
        <v>11231.740000000224</v>
      </c>
      <c r="I82" s="20">
        <f t="shared" si="11"/>
        <v>0.005565080101674447</v>
      </c>
      <c r="J82" s="1"/>
      <c r="K82" s="18">
        <f t="shared" si="9"/>
        <v>1925066.0900000003</v>
      </c>
      <c r="L82" s="18">
        <v>1910526.04</v>
      </c>
      <c r="M82" s="18">
        <f t="shared" si="10"/>
        <v>14540.05000000028</v>
      </c>
      <c r="N82" s="20">
        <f t="shared" si="12"/>
        <v>0.0076104955889533255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</row>
    <row r="83" spans="1:225" ht="15">
      <c r="A83" s="1" t="s">
        <v>69</v>
      </c>
      <c r="B83" s="17">
        <v>4107901.1199999996</v>
      </c>
      <c r="C83" s="17">
        <v>874076.98</v>
      </c>
      <c r="D83" s="18">
        <v>2176901.12</v>
      </c>
      <c r="E83" s="19">
        <v>2452788.65</v>
      </c>
      <c r="F83" s="18">
        <f t="shared" si="13"/>
        <v>5257865.629999999</v>
      </c>
      <c r="G83" s="18">
        <v>5359380.47</v>
      </c>
      <c r="H83" s="18">
        <f t="shared" si="8"/>
        <v>-101514.84000000078</v>
      </c>
      <c r="I83" s="20">
        <f t="shared" si="11"/>
        <v>-0.018941525157291306</v>
      </c>
      <c r="J83" s="1"/>
      <c r="K83" s="18">
        <f t="shared" si="9"/>
        <v>4981978.1</v>
      </c>
      <c r="L83" s="18">
        <v>5057476.32</v>
      </c>
      <c r="M83" s="18">
        <f t="shared" si="10"/>
        <v>-75498.22000000067</v>
      </c>
      <c r="N83" s="20">
        <f t="shared" si="12"/>
        <v>-0.014928042213749881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</row>
    <row r="84" spans="1:225" ht="15">
      <c r="A84" s="1" t="s">
        <v>70</v>
      </c>
      <c r="B84" s="17">
        <v>514931.25</v>
      </c>
      <c r="C84" s="17">
        <v>107106.59</v>
      </c>
      <c r="D84" s="18">
        <v>279931.25</v>
      </c>
      <c r="E84" s="19">
        <v>313381.4</v>
      </c>
      <c r="F84" s="18">
        <f t="shared" si="13"/>
        <v>655487.99</v>
      </c>
      <c r="G84" s="18">
        <v>673471.28</v>
      </c>
      <c r="H84" s="18">
        <f t="shared" si="8"/>
        <v>-17983.290000000037</v>
      </c>
      <c r="I84" s="20">
        <f t="shared" si="11"/>
        <v>-0.026702385883478286</v>
      </c>
      <c r="J84" s="1"/>
      <c r="K84" s="18">
        <f t="shared" si="9"/>
        <v>622037.84</v>
      </c>
      <c r="L84" s="18">
        <v>638326.62</v>
      </c>
      <c r="M84" s="18">
        <f t="shared" si="10"/>
        <v>-16288.780000000028</v>
      </c>
      <c r="N84" s="20">
        <f t="shared" si="12"/>
        <v>-0.025517939389712474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</row>
    <row r="85" spans="1:225" ht="15">
      <c r="A85" s="1" t="s">
        <v>71</v>
      </c>
      <c r="B85" s="17">
        <v>1563764.54</v>
      </c>
      <c r="C85" s="17">
        <v>321538.28</v>
      </c>
      <c r="D85" s="18">
        <v>848764.54</v>
      </c>
      <c r="E85" s="19">
        <v>950460.85</v>
      </c>
      <c r="F85" s="18">
        <f t="shared" si="13"/>
        <v>1986999.13</v>
      </c>
      <c r="G85" s="18">
        <v>1905118.39</v>
      </c>
      <c r="H85" s="18">
        <f t="shared" si="8"/>
        <v>81880.73999999999</v>
      </c>
      <c r="I85" s="20">
        <f t="shared" si="11"/>
        <v>0.04297934471148546</v>
      </c>
      <c r="J85" s="1"/>
      <c r="K85" s="18">
        <f t="shared" si="9"/>
        <v>1885302.82</v>
      </c>
      <c r="L85" s="18">
        <v>1802695.2999999998</v>
      </c>
      <c r="M85" s="18">
        <f t="shared" si="10"/>
        <v>82607.52000000025</v>
      </c>
      <c r="N85" s="20">
        <f t="shared" si="12"/>
        <v>0.045824449644929155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</row>
    <row r="86" spans="1:225" ht="15">
      <c r="A86" s="1" t="s">
        <v>72</v>
      </c>
      <c r="B86" s="17">
        <v>1279721.78</v>
      </c>
      <c r="C86" s="17">
        <v>288446.53</v>
      </c>
      <c r="D86" s="18">
        <v>683721.78</v>
      </c>
      <c r="E86" s="19">
        <v>768972.35</v>
      </c>
      <c r="F86" s="18">
        <f t="shared" si="13"/>
        <v>1653418.88</v>
      </c>
      <c r="G86" s="18">
        <v>1572905.7800000003</v>
      </c>
      <c r="H86" s="18">
        <f t="shared" si="8"/>
        <v>80513.09999999963</v>
      </c>
      <c r="I86" s="20">
        <f t="shared" si="11"/>
        <v>0.05118749070907458</v>
      </c>
      <c r="J86" s="1"/>
      <c r="K86" s="18">
        <f t="shared" si="9"/>
        <v>1568168.31</v>
      </c>
      <c r="L86" s="18">
        <v>1487495.01</v>
      </c>
      <c r="M86" s="18">
        <f t="shared" si="10"/>
        <v>80673.30000000005</v>
      </c>
      <c r="N86" s="20">
        <f t="shared" si="12"/>
        <v>0.054234333196183426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</row>
    <row r="87" spans="1:225" ht="15">
      <c r="A87" s="1" t="s">
        <v>73</v>
      </c>
      <c r="B87" s="17">
        <v>28499160.940000005</v>
      </c>
      <c r="C87" s="17">
        <v>6138260.24</v>
      </c>
      <c r="D87" s="18">
        <v>15045160.94</v>
      </c>
      <c r="E87" s="19">
        <v>16969034.83</v>
      </c>
      <c r="F87" s="18">
        <f t="shared" si="13"/>
        <v>36561295.07000001</v>
      </c>
      <c r="G87" s="18">
        <v>35653810.96</v>
      </c>
      <c r="H87" s="18">
        <f t="shared" si="8"/>
        <v>907484.1100000069</v>
      </c>
      <c r="I87" s="20">
        <f t="shared" si="11"/>
        <v>0.02545265388370721</v>
      </c>
      <c r="J87" s="1"/>
      <c r="K87" s="18">
        <f t="shared" si="9"/>
        <v>34637421.18000001</v>
      </c>
      <c r="L87" s="18">
        <v>33616077.54</v>
      </c>
      <c r="M87" s="18">
        <f t="shared" si="10"/>
        <v>1021343.640000008</v>
      </c>
      <c r="N87" s="20">
        <f t="shared" si="12"/>
        <v>0.030382594125822893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</row>
    <row r="88" spans="1:225" ht="15">
      <c r="A88" s="1" t="s">
        <v>74</v>
      </c>
      <c r="B88" s="17">
        <v>1510920.02</v>
      </c>
      <c r="C88" s="17">
        <v>310525.49</v>
      </c>
      <c r="D88" s="18">
        <v>825920.02</v>
      </c>
      <c r="E88" s="19">
        <v>923455.1</v>
      </c>
      <c r="F88" s="18">
        <f t="shared" si="13"/>
        <v>1918980.5899999999</v>
      </c>
      <c r="G88" s="18">
        <v>1879109.2100000002</v>
      </c>
      <c r="H88" s="18">
        <f t="shared" si="8"/>
        <v>39871.379999999655</v>
      </c>
      <c r="I88" s="20">
        <f t="shared" si="11"/>
        <v>0.021218234569772454</v>
      </c>
      <c r="J88" s="1"/>
      <c r="K88" s="18">
        <f t="shared" si="9"/>
        <v>1821445.51</v>
      </c>
      <c r="L88" s="18">
        <v>1781386.87</v>
      </c>
      <c r="M88" s="18">
        <f t="shared" si="10"/>
        <v>40058.6399999999</v>
      </c>
      <c r="N88" s="20">
        <f t="shared" si="12"/>
        <v>0.022487333141733457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</row>
    <row r="89" spans="1:225" ht="15">
      <c r="A89" s="1" t="s">
        <v>75</v>
      </c>
      <c r="B89" s="17">
        <v>68867126.17</v>
      </c>
      <c r="C89" s="17">
        <v>14997292.38</v>
      </c>
      <c r="D89" s="18">
        <v>36160126.17</v>
      </c>
      <c r="E89" s="19">
        <v>40840708.56</v>
      </c>
      <c r="F89" s="18">
        <f t="shared" si="13"/>
        <v>88545000.94</v>
      </c>
      <c r="G89" s="18">
        <v>87985046.82000002</v>
      </c>
      <c r="H89" s="18">
        <f t="shared" si="8"/>
        <v>559954.119999975</v>
      </c>
      <c r="I89" s="20">
        <f t="shared" si="11"/>
        <v>0.006364196420165946</v>
      </c>
      <c r="J89" s="1"/>
      <c r="K89" s="18">
        <f t="shared" si="9"/>
        <v>83864418.55</v>
      </c>
      <c r="L89" s="18">
        <v>82897505.69</v>
      </c>
      <c r="M89" s="18">
        <f t="shared" si="10"/>
        <v>966912.8599999994</v>
      </c>
      <c r="N89" s="20">
        <f t="shared" si="12"/>
        <v>0.01166395601353587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</row>
    <row r="90" spans="1:225" ht="15">
      <c r="A90" s="1" t="s">
        <v>76</v>
      </c>
      <c r="B90" s="17">
        <v>7018542.77</v>
      </c>
      <c r="C90" s="17">
        <v>1459862.62</v>
      </c>
      <c r="D90" s="18">
        <v>3707542.77</v>
      </c>
      <c r="E90" s="19">
        <v>4181026.46</v>
      </c>
      <c r="F90" s="18">
        <f t="shared" si="13"/>
        <v>8951889.080000002</v>
      </c>
      <c r="G90" s="18">
        <v>8620046.59</v>
      </c>
      <c r="H90" s="18">
        <f t="shared" si="8"/>
        <v>331842.4900000021</v>
      </c>
      <c r="I90" s="20">
        <f t="shared" si="11"/>
        <v>0.03849660051547388</v>
      </c>
      <c r="J90" s="1"/>
      <c r="K90" s="18">
        <f t="shared" si="9"/>
        <v>8478405.39</v>
      </c>
      <c r="L90" s="18">
        <v>8127154.43</v>
      </c>
      <c r="M90" s="18">
        <f t="shared" si="10"/>
        <v>351250.9600000009</v>
      </c>
      <c r="N90" s="20">
        <f t="shared" si="12"/>
        <v>0.04321942729467754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</row>
    <row r="91" spans="1:225" ht="15">
      <c r="A91" s="1" t="s">
        <v>32</v>
      </c>
      <c r="B91" s="17">
        <v>8028212.279999999</v>
      </c>
      <c r="C91" s="17">
        <v>1601440.5</v>
      </c>
      <c r="D91" s="18">
        <v>4264212.28</v>
      </c>
      <c r="E91" s="19">
        <v>4802261.81</v>
      </c>
      <c r="F91" s="18">
        <f t="shared" si="13"/>
        <v>10167702.309999999</v>
      </c>
      <c r="G91" s="18">
        <v>10321473.479999999</v>
      </c>
      <c r="H91" s="18">
        <f t="shared" si="8"/>
        <v>-153771.16999999993</v>
      </c>
      <c r="I91" s="20">
        <f t="shared" si="11"/>
        <v>-0.014898180022257845</v>
      </c>
      <c r="J91" s="1"/>
      <c r="K91" s="18">
        <f t="shared" si="9"/>
        <v>9629652.78</v>
      </c>
      <c r="L91" s="18">
        <v>9742423.469999999</v>
      </c>
      <c r="M91" s="18">
        <f t="shared" si="10"/>
        <v>-112770.68999999948</v>
      </c>
      <c r="N91" s="20">
        <f t="shared" si="12"/>
        <v>-0.011575219486943511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</row>
    <row r="92" spans="1:225" ht="15">
      <c r="A92" s="1" t="s">
        <v>77</v>
      </c>
      <c r="B92" s="17">
        <v>20223724.450000003</v>
      </c>
      <c r="C92" s="22">
        <v>4343493.28</v>
      </c>
      <c r="D92" s="18">
        <v>10717724.45</v>
      </c>
      <c r="E92" s="19">
        <v>12076442.31</v>
      </c>
      <c r="F92" s="18">
        <f t="shared" si="13"/>
        <v>25925935.590000004</v>
      </c>
      <c r="G92" s="18">
        <v>25688712.060000002</v>
      </c>
      <c r="H92" s="18">
        <f t="shared" si="8"/>
        <v>237223.5300000012</v>
      </c>
      <c r="I92" s="20">
        <f t="shared" si="11"/>
        <v>0.009234543539821338</v>
      </c>
      <c r="J92" s="1"/>
      <c r="K92" s="18">
        <f t="shared" si="9"/>
        <v>24567217.730000004</v>
      </c>
      <c r="L92" s="18">
        <v>24235891.96</v>
      </c>
      <c r="M92" s="18">
        <f t="shared" si="10"/>
        <v>331325.7700000033</v>
      </c>
      <c r="N92" s="20">
        <f t="shared" si="12"/>
        <v>0.013670871719796418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</row>
    <row r="93" spans="1:225" ht="15">
      <c r="A93" s="1" t="s">
        <v>78</v>
      </c>
      <c r="B93" s="17">
        <v>4783903.45</v>
      </c>
      <c r="C93" s="17">
        <v>982907.85</v>
      </c>
      <c r="D93" s="18">
        <v>2531903.45</v>
      </c>
      <c r="E93" s="19">
        <v>2853732.36</v>
      </c>
      <c r="F93" s="18">
        <f t="shared" si="13"/>
        <v>6088640.209999999</v>
      </c>
      <c r="G93" s="18">
        <v>5854563.059999999</v>
      </c>
      <c r="H93" s="18">
        <f t="shared" si="8"/>
        <v>234077.15000000037</v>
      </c>
      <c r="I93" s="20">
        <f t="shared" si="11"/>
        <v>0.0399820016628194</v>
      </c>
      <c r="J93" s="1"/>
      <c r="K93" s="18">
        <f t="shared" si="9"/>
        <v>5766811.3</v>
      </c>
      <c r="L93" s="18">
        <v>5520002.279999999</v>
      </c>
      <c r="M93" s="18">
        <f t="shared" si="10"/>
        <v>246809.02000000048</v>
      </c>
      <c r="N93" s="20">
        <f t="shared" si="12"/>
        <v>0.04471176051760617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</row>
    <row r="94" spans="1:225" ht="15">
      <c r="A94" s="1" t="s">
        <v>79</v>
      </c>
      <c r="B94" s="17">
        <v>14861270.149999999</v>
      </c>
      <c r="C94" s="17">
        <v>3278037.73</v>
      </c>
      <c r="D94" s="18">
        <v>7857270.15</v>
      </c>
      <c r="E94" s="19">
        <v>8858596.41</v>
      </c>
      <c r="F94" s="18">
        <f t="shared" si="13"/>
        <v>19140634.14</v>
      </c>
      <c r="G94" s="18">
        <v>19060056.14</v>
      </c>
      <c r="H94" s="18">
        <f aca="true" t="shared" si="14" ref="H94:H118">F94-G94</f>
        <v>80578</v>
      </c>
      <c r="I94" s="20">
        <f t="shared" si="11"/>
        <v>0.00422758460983208</v>
      </c>
      <c r="J94" s="1"/>
      <c r="K94" s="18">
        <f aca="true" t="shared" si="15" ref="K94:K118">B94+C94</f>
        <v>18139307.88</v>
      </c>
      <c r="L94" s="18">
        <v>17991207.490000002</v>
      </c>
      <c r="M94" s="18">
        <f aca="true" t="shared" si="16" ref="M94:M118">K94-L94</f>
        <v>148100.38999999687</v>
      </c>
      <c r="N94" s="20">
        <f t="shared" si="12"/>
        <v>0.008231820464652762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</row>
    <row r="95" spans="1:225" ht="15">
      <c r="A95" s="1" t="s">
        <v>80</v>
      </c>
      <c r="B95" s="17">
        <v>921569.8300000001</v>
      </c>
      <c r="C95" s="17">
        <v>210395.54</v>
      </c>
      <c r="D95" s="18">
        <v>488569.83</v>
      </c>
      <c r="E95" s="19">
        <v>550493.22</v>
      </c>
      <c r="F95" s="18">
        <f t="shared" si="13"/>
        <v>1193888.76</v>
      </c>
      <c r="G95" s="18">
        <v>1142741.39</v>
      </c>
      <c r="H95" s="18">
        <f t="shared" si="14"/>
        <v>51147.37000000011</v>
      </c>
      <c r="I95" s="20">
        <f t="shared" si="11"/>
        <v>0.044758482056907134</v>
      </c>
      <c r="J95" s="1"/>
      <c r="K95" s="18">
        <f t="shared" si="15"/>
        <v>1131965.37</v>
      </c>
      <c r="L95" s="18">
        <v>1078128.21</v>
      </c>
      <c r="M95" s="18">
        <f t="shared" si="16"/>
        <v>53837.16000000015</v>
      </c>
      <c r="N95" s="20">
        <f t="shared" si="12"/>
        <v>0.049935767843418244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</row>
    <row r="96" spans="1:225" ht="15">
      <c r="A96" s="1" t="s">
        <v>34</v>
      </c>
      <c r="B96" s="17">
        <v>2199394.63</v>
      </c>
      <c r="C96" s="17">
        <v>562615.24</v>
      </c>
      <c r="D96" s="18">
        <v>1193394.63</v>
      </c>
      <c r="E96" s="19">
        <v>1336515.71</v>
      </c>
      <c r="F96" s="18">
        <f t="shared" si="13"/>
        <v>2905130.95</v>
      </c>
      <c r="G96" s="18">
        <v>2760490.7</v>
      </c>
      <c r="H96" s="18">
        <f t="shared" si="14"/>
        <v>144640.25</v>
      </c>
      <c r="I96" s="20">
        <f t="shared" si="11"/>
        <v>0.05239657210219906</v>
      </c>
      <c r="J96" s="1"/>
      <c r="K96" s="18">
        <f t="shared" si="15"/>
        <v>2762009.87</v>
      </c>
      <c r="L96" s="18">
        <v>2615813.57</v>
      </c>
      <c r="M96" s="18">
        <f t="shared" si="16"/>
        <v>146196.30000000028</v>
      </c>
      <c r="N96" s="20">
        <f t="shared" si="12"/>
        <v>0.05588941875548126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</row>
    <row r="97" spans="1:225" ht="15">
      <c r="A97" s="1" t="s">
        <v>81</v>
      </c>
      <c r="B97" s="17">
        <v>1813327.6</v>
      </c>
      <c r="C97" s="17">
        <v>476346.7</v>
      </c>
      <c r="D97" s="18">
        <v>970327.6</v>
      </c>
      <c r="E97" s="19">
        <v>1090589.48</v>
      </c>
      <c r="F97" s="18">
        <f t="shared" si="13"/>
        <v>2409936.18</v>
      </c>
      <c r="G97" s="18">
        <v>2321898.19</v>
      </c>
      <c r="H97" s="18">
        <f t="shared" si="14"/>
        <v>88037.99000000022</v>
      </c>
      <c r="I97" s="20">
        <f t="shared" si="11"/>
        <v>0.03791638685070864</v>
      </c>
      <c r="J97" s="1"/>
      <c r="K97" s="18">
        <f t="shared" si="15"/>
        <v>2289674.3000000003</v>
      </c>
      <c r="L97" s="18">
        <v>2192124.2399999998</v>
      </c>
      <c r="M97" s="18">
        <f t="shared" si="16"/>
        <v>97550.06000000052</v>
      </c>
      <c r="N97" s="20">
        <f t="shared" si="12"/>
        <v>0.044500242376773524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</row>
    <row r="98" spans="1:225" ht="15">
      <c r="A98" s="1" t="s">
        <v>82</v>
      </c>
      <c r="B98" s="17">
        <v>2975802.05</v>
      </c>
      <c r="C98" s="17">
        <v>804077.63</v>
      </c>
      <c r="D98" s="18">
        <v>1589802.05</v>
      </c>
      <c r="E98" s="19">
        <v>1787909.69</v>
      </c>
      <c r="F98" s="18">
        <f t="shared" si="13"/>
        <v>3977987.32</v>
      </c>
      <c r="G98" s="18">
        <v>3722811.02</v>
      </c>
      <c r="H98" s="18">
        <f t="shared" si="14"/>
        <v>255176.2999999998</v>
      </c>
      <c r="I98" s="20">
        <f t="shared" si="11"/>
        <v>0.06854398427132624</v>
      </c>
      <c r="J98" s="1"/>
      <c r="K98" s="18">
        <f t="shared" si="15"/>
        <v>3779879.6799999997</v>
      </c>
      <c r="L98" s="18">
        <v>3525302.25</v>
      </c>
      <c r="M98" s="18">
        <f t="shared" si="16"/>
        <v>254577.4299999997</v>
      </c>
      <c r="N98" s="20">
        <f t="shared" si="12"/>
        <v>0.07221435552086342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</row>
    <row r="99" spans="1:225" ht="15">
      <c r="A99" s="1" t="s">
        <v>83</v>
      </c>
      <c r="B99" s="17">
        <v>4343425.51</v>
      </c>
      <c r="C99" s="17">
        <v>942540.59</v>
      </c>
      <c r="D99" s="18">
        <v>2329425.51</v>
      </c>
      <c r="E99" s="19">
        <v>2616843.16</v>
      </c>
      <c r="F99" s="18">
        <f t="shared" si="13"/>
        <v>5573383.75</v>
      </c>
      <c r="G99" s="18">
        <v>5915545.58</v>
      </c>
      <c r="H99" s="18">
        <f t="shared" si="14"/>
        <v>-342161.8300000001</v>
      </c>
      <c r="I99" s="20">
        <f t="shared" si="11"/>
        <v>-0.05784112815508047</v>
      </c>
      <c r="J99" s="1"/>
      <c r="K99" s="18">
        <f t="shared" si="15"/>
        <v>5285966.1</v>
      </c>
      <c r="L99" s="18">
        <v>5620273.33</v>
      </c>
      <c r="M99" s="18">
        <f t="shared" si="16"/>
        <v>-334307.23000000045</v>
      </c>
      <c r="N99" s="20">
        <f t="shared" si="12"/>
        <v>-0.05948237930271627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</row>
    <row r="100" spans="1:225" ht="15">
      <c r="A100" s="1" t="s">
        <v>84</v>
      </c>
      <c r="B100" s="17">
        <v>10824871.059999999</v>
      </c>
      <c r="C100" s="17">
        <v>2772379.4</v>
      </c>
      <c r="D100" s="18">
        <v>5645871.06</v>
      </c>
      <c r="E100" s="19">
        <v>6387576.92</v>
      </c>
      <c r="F100" s="18">
        <f t="shared" si="13"/>
        <v>14338956.32</v>
      </c>
      <c r="G100" s="18">
        <v>14296480.940000001</v>
      </c>
      <c r="H100" s="18">
        <f t="shared" si="14"/>
        <v>42475.37999999896</v>
      </c>
      <c r="I100" s="20">
        <f t="shared" si="11"/>
        <v>0.0029710374306979315</v>
      </c>
      <c r="J100" s="1"/>
      <c r="K100" s="18">
        <f t="shared" si="15"/>
        <v>13597250.459999999</v>
      </c>
      <c r="L100" s="18">
        <v>13469776.06</v>
      </c>
      <c r="M100" s="18">
        <f t="shared" si="16"/>
        <v>127474.39999999851</v>
      </c>
      <c r="N100" s="20">
        <f t="shared" si="12"/>
        <v>0.009463735657680994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</row>
    <row r="101" spans="1:225" ht="15">
      <c r="A101" s="1" t="s">
        <v>85</v>
      </c>
      <c r="B101" s="17">
        <v>2671326.95</v>
      </c>
      <c r="C101" s="17">
        <v>548745.28</v>
      </c>
      <c r="D101" s="18">
        <v>1419326.95</v>
      </c>
      <c r="E101" s="19">
        <v>1598179.53</v>
      </c>
      <c r="F101" s="18">
        <f t="shared" si="13"/>
        <v>3398924.8100000005</v>
      </c>
      <c r="G101" s="18">
        <v>3345017.5900000003</v>
      </c>
      <c r="H101" s="18">
        <f t="shared" si="14"/>
        <v>53907.220000000205</v>
      </c>
      <c r="I101" s="20">
        <f t="shared" si="11"/>
        <v>0.01611567609125797</v>
      </c>
      <c r="J101" s="1"/>
      <c r="K101" s="18">
        <f t="shared" si="15"/>
        <v>3220072.2300000004</v>
      </c>
      <c r="L101" s="18">
        <v>3156027.3600000003</v>
      </c>
      <c r="M101" s="18">
        <f t="shared" si="16"/>
        <v>64044.87000000011</v>
      </c>
      <c r="N101" s="20">
        <f t="shared" si="12"/>
        <v>0.02029287540777225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</row>
    <row r="102" spans="1:225" ht="15">
      <c r="A102" s="1" t="s">
        <v>86</v>
      </c>
      <c r="B102" s="17">
        <v>6391587.359999999</v>
      </c>
      <c r="C102" s="17">
        <v>1319832.72</v>
      </c>
      <c r="D102" s="18">
        <v>3393587.36</v>
      </c>
      <c r="E102" s="19">
        <v>3822064.16</v>
      </c>
      <c r="F102" s="18">
        <f t="shared" si="13"/>
        <v>8139896.879999999</v>
      </c>
      <c r="G102" s="18">
        <v>8050990.140000001</v>
      </c>
      <c r="H102" s="18">
        <f t="shared" si="14"/>
        <v>88906.73999999836</v>
      </c>
      <c r="I102" s="20">
        <f t="shared" si="11"/>
        <v>0.011042957257925368</v>
      </c>
      <c r="J102" s="1"/>
      <c r="K102" s="18">
        <f t="shared" si="15"/>
        <v>7711420.079999999</v>
      </c>
      <c r="L102" s="18">
        <v>7602836.010000001</v>
      </c>
      <c r="M102" s="18">
        <f t="shared" si="16"/>
        <v>108584.06999999844</v>
      </c>
      <c r="N102" s="20">
        <f t="shared" si="12"/>
        <v>0.014282048153764881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</row>
    <row r="103" spans="1:225" ht="15">
      <c r="A103" s="1" t="s">
        <v>87</v>
      </c>
      <c r="B103" s="17">
        <v>6016936.92</v>
      </c>
      <c r="C103" s="17">
        <v>1257468.87</v>
      </c>
      <c r="D103" s="18">
        <v>3182936.92</v>
      </c>
      <c r="E103" s="19">
        <v>3588202.02</v>
      </c>
      <c r="F103" s="18">
        <f t="shared" si="13"/>
        <v>7679670.890000001</v>
      </c>
      <c r="G103" s="18">
        <v>7534862.04</v>
      </c>
      <c r="H103" s="18">
        <f t="shared" si="14"/>
        <v>144808.85000000056</v>
      </c>
      <c r="I103" s="20">
        <f t="shared" si="11"/>
        <v>0.01921851378714834</v>
      </c>
      <c r="J103" s="1"/>
      <c r="K103" s="18">
        <f t="shared" si="15"/>
        <v>7274405.79</v>
      </c>
      <c r="L103" s="18">
        <v>7110670.02</v>
      </c>
      <c r="M103" s="18">
        <f t="shared" si="16"/>
        <v>163735.77000000048</v>
      </c>
      <c r="N103" s="20">
        <f t="shared" si="12"/>
        <v>0.023026770970874022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</row>
    <row r="104" spans="1:225" ht="15">
      <c r="A104" s="1" t="s">
        <v>88</v>
      </c>
      <c r="B104" s="17">
        <v>769557.36</v>
      </c>
      <c r="C104" s="17">
        <v>169980.03</v>
      </c>
      <c r="D104" s="18">
        <v>412557.36</v>
      </c>
      <c r="E104" s="19">
        <v>463608.38</v>
      </c>
      <c r="F104" s="18">
        <f t="shared" si="13"/>
        <v>990588.41</v>
      </c>
      <c r="G104" s="18">
        <v>975319.71</v>
      </c>
      <c r="H104" s="18">
        <f t="shared" si="14"/>
        <v>15268.70000000007</v>
      </c>
      <c r="I104" s="20">
        <f t="shared" si="11"/>
        <v>0.015655071709767876</v>
      </c>
      <c r="J104" s="1"/>
      <c r="K104" s="18">
        <f t="shared" si="15"/>
        <v>939537.39</v>
      </c>
      <c r="L104" s="18">
        <v>923217.46</v>
      </c>
      <c r="M104" s="18">
        <f t="shared" si="16"/>
        <v>16319.930000000051</v>
      </c>
      <c r="N104" s="20">
        <f t="shared" si="12"/>
        <v>0.01767723283742928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</row>
    <row r="105" spans="1:225" ht="15">
      <c r="A105" s="1" t="s">
        <v>89</v>
      </c>
      <c r="B105" s="17">
        <v>458484.07999999996</v>
      </c>
      <c r="C105" s="17">
        <v>138552.98</v>
      </c>
      <c r="D105" s="18">
        <v>244484.08</v>
      </c>
      <c r="E105" s="19">
        <v>274829.5</v>
      </c>
      <c r="F105" s="18">
        <f t="shared" si="13"/>
        <v>627382.48</v>
      </c>
      <c r="G105" s="18">
        <v>530321.35</v>
      </c>
      <c r="H105" s="18">
        <f t="shared" si="14"/>
        <v>97061.13</v>
      </c>
      <c r="I105" s="20">
        <f t="shared" si="11"/>
        <v>0.18302323676012677</v>
      </c>
      <c r="J105" s="1"/>
      <c r="K105" s="18">
        <f t="shared" si="15"/>
        <v>597037.0599999999</v>
      </c>
      <c r="L105" s="18">
        <v>501918.73</v>
      </c>
      <c r="M105" s="18">
        <f t="shared" si="16"/>
        <v>95118.32999999996</v>
      </c>
      <c r="N105" s="20">
        <f t="shared" si="12"/>
        <v>0.1895094251613203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</row>
    <row r="106" spans="1:225" ht="15">
      <c r="A106" s="1" t="s">
        <v>90</v>
      </c>
      <c r="B106" s="17">
        <v>1180788.66</v>
      </c>
      <c r="C106" s="17">
        <v>248442.9</v>
      </c>
      <c r="D106" s="18">
        <v>629788.66</v>
      </c>
      <c r="E106" s="19">
        <v>708472.78</v>
      </c>
      <c r="F106" s="18">
        <f t="shared" si="13"/>
        <v>1507915.6799999997</v>
      </c>
      <c r="G106" s="18">
        <v>1529746</v>
      </c>
      <c r="H106" s="18">
        <f t="shared" si="14"/>
        <v>-21830.320000000298</v>
      </c>
      <c r="I106" s="20">
        <f t="shared" si="11"/>
        <v>-0.014270552104728718</v>
      </c>
      <c r="J106" s="1"/>
      <c r="K106" s="18">
        <f t="shared" si="15"/>
        <v>1429231.5599999998</v>
      </c>
      <c r="L106" s="18">
        <v>1445283.96</v>
      </c>
      <c r="M106" s="18">
        <f t="shared" si="16"/>
        <v>-16052.40000000014</v>
      </c>
      <c r="N106" s="20">
        <f t="shared" si="12"/>
        <v>-0.011106744725790874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</row>
    <row r="107" spans="1:225" ht="15">
      <c r="A107" s="1" t="s">
        <v>91</v>
      </c>
      <c r="B107" s="17">
        <v>2499628.1799999997</v>
      </c>
      <c r="C107" s="17">
        <v>1279240.84</v>
      </c>
      <c r="D107" s="18">
        <v>1348628.18</v>
      </c>
      <c r="E107" s="19">
        <v>1512790.52</v>
      </c>
      <c r="F107" s="18">
        <f t="shared" si="13"/>
        <v>3943031.36</v>
      </c>
      <c r="G107" s="18">
        <v>3106879.21</v>
      </c>
      <c r="H107" s="18">
        <f t="shared" si="14"/>
        <v>836152.1499999999</v>
      </c>
      <c r="I107" s="20">
        <f>IF(ISERR(+F108/G108-1)," ",+F108/G108-1)</f>
        <v>0.00891673344052335</v>
      </c>
      <c r="J107" s="1"/>
      <c r="K107" s="18">
        <f t="shared" si="15"/>
        <v>3778869.0199999996</v>
      </c>
      <c r="L107" s="18">
        <v>2937843.52</v>
      </c>
      <c r="M107" s="18">
        <f t="shared" si="16"/>
        <v>841025.4999999995</v>
      </c>
      <c r="N107" s="20">
        <f t="shared" si="12"/>
        <v>0.28627307556530424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</row>
    <row r="108" spans="1:225" ht="15">
      <c r="A108" s="1" t="s">
        <v>92</v>
      </c>
      <c r="B108" s="17">
        <v>76562981.61000001</v>
      </c>
      <c r="C108" s="17">
        <v>16439158.98</v>
      </c>
      <c r="D108" s="18">
        <v>40303981.61</v>
      </c>
      <c r="E108" s="19">
        <v>45491165.57</v>
      </c>
      <c r="F108" s="18">
        <f t="shared" si="13"/>
        <v>98189324.55000001</v>
      </c>
      <c r="G108" s="18">
        <v>97321534.36999999</v>
      </c>
      <c r="H108" s="18">
        <f t="shared" si="14"/>
        <v>867790.180000022</v>
      </c>
      <c r="I108" s="20">
        <f t="shared" si="11"/>
        <v>0.00891673344052335</v>
      </c>
      <c r="J108" s="1"/>
      <c r="K108" s="18">
        <f t="shared" si="15"/>
        <v>93002140.59000002</v>
      </c>
      <c r="L108" s="18">
        <v>91720757.41</v>
      </c>
      <c r="M108" s="18">
        <f t="shared" si="16"/>
        <v>1281383.180000022</v>
      </c>
      <c r="N108" s="20">
        <f t="shared" si="12"/>
        <v>0.013970481886364405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</row>
    <row r="109" spans="1:225" ht="15">
      <c r="A109" s="1" t="s">
        <v>93</v>
      </c>
      <c r="B109" s="17">
        <v>1681931.2</v>
      </c>
      <c r="C109" s="17">
        <v>393692.64</v>
      </c>
      <c r="D109" s="18">
        <v>893931.2</v>
      </c>
      <c r="E109" s="19">
        <v>1006489.73</v>
      </c>
      <c r="F109" s="18">
        <f t="shared" si="13"/>
        <v>2188182.37</v>
      </c>
      <c r="G109" s="18">
        <v>2207703.66</v>
      </c>
      <c r="H109" s="18">
        <f t="shared" si="14"/>
        <v>-19521.290000000037</v>
      </c>
      <c r="I109" s="20">
        <f aca="true" t="shared" si="17" ref="I109:I147">IF(ISERR(+F109/G109-1)," ",+F109/G109-1)</f>
        <v>-0.008842350698462842</v>
      </c>
      <c r="J109" s="1"/>
      <c r="K109" s="18">
        <f t="shared" si="15"/>
        <v>2075623.8399999999</v>
      </c>
      <c r="L109" s="18">
        <v>2089553.58</v>
      </c>
      <c r="M109" s="18">
        <f t="shared" si="16"/>
        <v>-13929.740000000224</v>
      </c>
      <c r="N109" s="20">
        <f aca="true" t="shared" si="18" ref="N109:N143">IF(ISERR(+K109/L109-1)," ",+K109/L109-1)</f>
        <v>-0.006666371292570639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</row>
    <row r="110" spans="1:225" ht="15">
      <c r="A110" s="1" t="s">
        <v>94</v>
      </c>
      <c r="B110" s="17">
        <v>1122323.6600000001</v>
      </c>
      <c r="C110" s="17">
        <v>272446.09</v>
      </c>
      <c r="D110" s="18">
        <v>604323.66</v>
      </c>
      <c r="E110" s="19">
        <v>678135.97</v>
      </c>
      <c r="F110" s="18">
        <f t="shared" si="13"/>
        <v>1468582.06</v>
      </c>
      <c r="G110" s="18">
        <v>1408464.24</v>
      </c>
      <c r="H110" s="18">
        <f t="shared" si="14"/>
        <v>60117.820000000065</v>
      </c>
      <c r="I110" s="20">
        <f t="shared" si="17"/>
        <v>0.042683241996971155</v>
      </c>
      <c r="J110" s="1"/>
      <c r="K110" s="18">
        <f t="shared" si="15"/>
        <v>1394769.7500000002</v>
      </c>
      <c r="L110" s="18">
        <v>1335163.27</v>
      </c>
      <c r="M110" s="18">
        <f t="shared" si="16"/>
        <v>59606.480000000214</v>
      </c>
      <c r="N110" s="20">
        <f t="shared" si="18"/>
        <v>0.04464358879494945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</row>
    <row r="111" spans="1:225" ht="15">
      <c r="A111" s="1" t="s">
        <v>95</v>
      </c>
      <c r="B111" s="17">
        <v>2842484.6500000004</v>
      </c>
      <c r="C111" s="17">
        <v>637506.34</v>
      </c>
      <c r="D111" s="18">
        <v>1498484.65</v>
      </c>
      <c r="E111" s="19">
        <v>1690711.08</v>
      </c>
      <c r="F111" s="18">
        <f t="shared" si="13"/>
        <v>3672217.4200000004</v>
      </c>
      <c r="G111" s="18">
        <v>3618389.55</v>
      </c>
      <c r="H111" s="18">
        <f t="shared" si="14"/>
        <v>53827.87000000058</v>
      </c>
      <c r="I111" s="20">
        <f t="shared" si="17"/>
        <v>0.014876195405771231</v>
      </c>
      <c r="J111" s="1"/>
      <c r="K111" s="18">
        <f t="shared" si="15"/>
        <v>3479990.99</v>
      </c>
      <c r="L111" s="18">
        <v>3409887.27</v>
      </c>
      <c r="M111" s="18">
        <f t="shared" si="16"/>
        <v>70103.7200000002</v>
      </c>
      <c r="N111" s="20">
        <f t="shared" si="18"/>
        <v>0.02055895531115315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</row>
    <row r="112" spans="1:225" ht="15">
      <c r="A112" s="1" t="s">
        <v>96</v>
      </c>
      <c r="B112" s="17">
        <v>6063475.890000001</v>
      </c>
      <c r="C112" s="17">
        <v>1362099.46</v>
      </c>
      <c r="D112" s="18">
        <v>3236475.89</v>
      </c>
      <c r="E112" s="19">
        <v>3640173.77</v>
      </c>
      <c r="F112" s="18">
        <f t="shared" si="13"/>
        <v>7829273.23</v>
      </c>
      <c r="G112" s="18">
        <v>7724830.779999999</v>
      </c>
      <c r="H112" s="18">
        <f t="shared" si="14"/>
        <v>104442.45000000112</v>
      </c>
      <c r="I112" s="20">
        <f t="shared" si="17"/>
        <v>0.013520354422573044</v>
      </c>
      <c r="J112" s="1"/>
      <c r="K112" s="18">
        <f t="shared" si="15"/>
        <v>7425575.350000001</v>
      </c>
      <c r="L112" s="18">
        <v>7299471.71</v>
      </c>
      <c r="M112" s="18">
        <f t="shared" si="16"/>
        <v>126103.6400000006</v>
      </c>
      <c r="N112" s="20">
        <f t="shared" si="18"/>
        <v>0.01727572145080636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</row>
    <row r="113" spans="1:225" ht="15">
      <c r="A113" s="1" t="s">
        <v>97</v>
      </c>
      <c r="B113" s="17">
        <v>2600842.85</v>
      </c>
      <c r="C113" s="17">
        <v>514208.69</v>
      </c>
      <c r="D113" s="18">
        <v>1378842.85</v>
      </c>
      <c r="E113" s="19">
        <v>1553483.61</v>
      </c>
      <c r="F113" s="18">
        <f t="shared" si="13"/>
        <v>3289692.3</v>
      </c>
      <c r="G113" s="18">
        <v>3296017.5100000002</v>
      </c>
      <c r="H113" s="18">
        <f t="shared" si="14"/>
        <v>-6325.210000000428</v>
      </c>
      <c r="I113" s="20">
        <f t="shared" si="17"/>
        <v>-0.0019190462371058148</v>
      </c>
      <c r="J113" s="1"/>
      <c r="K113" s="18">
        <f t="shared" si="15"/>
        <v>3115051.54</v>
      </c>
      <c r="L113" s="18">
        <v>3108861.53</v>
      </c>
      <c r="M113" s="18">
        <f t="shared" si="16"/>
        <v>6190.010000000242</v>
      </c>
      <c r="N113" s="20">
        <f t="shared" si="18"/>
        <v>0.001991085785026936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</row>
    <row r="114" spans="1:225" ht="15">
      <c r="A114" s="1" t="s">
        <v>98</v>
      </c>
      <c r="B114" s="17">
        <v>923118.0900000001</v>
      </c>
      <c r="C114" s="17">
        <v>246663.43</v>
      </c>
      <c r="D114" s="18">
        <v>492118.09</v>
      </c>
      <c r="E114" s="19">
        <v>553647.02</v>
      </c>
      <c r="F114" s="18">
        <f t="shared" si="13"/>
        <v>1231310.45</v>
      </c>
      <c r="G114" s="18">
        <v>1180144.4300000002</v>
      </c>
      <c r="H114" s="18">
        <f t="shared" si="14"/>
        <v>51166.019999999786</v>
      </c>
      <c r="I114" s="20">
        <f t="shared" si="17"/>
        <v>0.043355727230776075</v>
      </c>
      <c r="J114" s="1"/>
      <c r="K114" s="18">
        <f t="shared" si="15"/>
        <v>1169781.52</v>
      </c>
      <c r="L114" s="18">
        <v>1117305.8900000001</v>
      </c>
      <c r="M114" s="18">
        <f t="shared" si="16"/>
        <v>52475.62999999989</v>
      </c>
      <c r="N114" s="20">
        <f t="shared" si="18"/>
        <v>0.04696621620781016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</row>
    <row r="115" spans="1:225" ht="15">
      <c r="A115" s="1" t="s">
        <v>99</v>
      </c>
      <c r="B115" s="17">
        <v>2168724.75</v>
      </c>
      <c r="C115" s="17">
        <v>473221.55</v>
      </c>
      <c r="D115" s="18">
        <v>1164724.75</v>
      </c>
      <c r="E115" s="19">
        <v>1307952.61</v>
      </c>
      <c r="F115" s="18">
        <f t="shared" si="13"/>
        <v>2785174.16</v>
      </c>
      <c r="G115" s="18">
        <v>2728283.4400000004</v>
      </c>
      <c r="H115" s="18">
        <f t="shared" si="14"/>
        <v>56890.71999999974</v>
      </c>
      <c r="I115" s="20">
        <f t="shared" si="17"/>
        <v>0.020852202951464394</v>
      </c>
      <c r="J115" s="1"/>
      <c r="K115" s="18">
        <f t="shared" si="15"/>
        <v>2641946.3</v>
      </c>
      <c r="L115" s="18">
        <v>2580596.83</v>
      </c>
      <c r="M115" s="18">
        <f t="shared" si="16"/>
        <v>61349.46999999974</v>
      </c>
      <c r="N115" s="20">
        <f t="shared" si="18"/>
        <v>0.023773364861491952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</row>
    <row r="116" spans="1:225" ht="15">
      <c r="A116" s="1" t="s">
        <v>100</v>
      </c>
      <c r="B116" s="17">
        <v>30941616.27</v>
      </c>
      <c r="C116" s="17">
        <v>8107796.57</v>
      </c>
      <c r="D116" s="18">
        <v>16198616.27</v>
      </c>
      <c r="E116" s="19">
        <v>18309006.16</v>
      </c>
      <c r="F116" s="18">
        <f t="shared" si="13"/>
        <v>41159802.730000004</v>
      </c>
      <c r="G116" s="18">
        <v>40735757.41</v>
      </c>
      <c r="H116" s="18">
        <f t="shared" si="14"/>
        <v>424045.32000000775</v>
      </c>
      <c r="I116" s="20">
        <f t="shared" si="17"/>
        <v>0.010409658417101397</v>
      </c>
      <c r="J116" s="1"/>
      <c r="K116" s="18">
        <f t="shared" si="15"/>
        <v>39049412.84</v>
      </c>
      <c r="L116" s="18">
        <v>38397276.35</v>
      </c>
      <c r="M116" s="18">
        <f t="shared" si="16"/>
        <v>652136.4900000021</v>
      </c>
      <c r="N116" s="20">
        <f t="shared" si="18"/>
        <v>0.016983925736180572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</row>
    <row r="117" spans="1:225" ht="15">
      <c r="A117" s="1" t="s">
        <v>101</v>
      </c>
      <c r="B117" s="17">
        <v>818907.99</v>
      </c>
      <c r="C117" s="17">
        <v>208028.49</v>
      </c>
      <c r="D117" s="18">
        <v>441907.99</v>
      </c>
      <c r="E117" s="19">
        <v>495705.84</v>
      </c>
      <c r="F117" s="18">
        <f t="shared" si="13"/>
        <v>1080734.33</v>
      </c>
      <c r="G117" s="18">
        <v>1036360.1599999999</v>
      </c>
      <c r="H117" s="18">
        <f t="shared" si="14"/>
        <v>44374.17000000016</v>
      </c>
      <c r="I117" s="20">
        <f t="shared" si="17"/>
        <v>0.04281732520478232</v>
      </c>
      <c r="J117" s="1"/>
      <c r="K117" s="18">
        <f t="shared" si="15"/>
        <v>1026936.48</v>
      </c>
      <c r="L117" s="18">
        <v>981539.03</v>
      </c>
      <c r="M117" s="18">
        <f t="shared" si="16"/>
        <v>45397.44999999995</v>
      </c>
      <c r="N117" s="20">
        <f t="shared" si="18"/>
        <v>0.04625129374631176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</row>
    <row r="118" spans="1:225" ht="15">
      <c r="A118" s="1" t="s">
        <v>102</v>
      </c>
      <c r="B118" s="17">
        <v>436283.09</v>
      </c>
      <c r="C118" s="17">
        <v>111162.83</v>
      </c>
      <c r="D118" s="18">
        <v>234283.09</v>
      </c>
      <c r="E118" s="19">
        <v>263371.44</v>
      </c>
      <c r="F118" s="18">
        <f t="shared" si="13"/>
        <v>576534.27</v>
      </c>
      <c r="G118" s="18">
        <v>621319.76</v>
      </c>
      <c r="H118" s="18">
        <f t="shared" si="14"/>
        <v>-44785.48999999999</v>
      </c>
      <c r="I118" s="20">
        <f t="shared" si="17"/>
        <v>-0.07208122593751076</v>
      </c>
      <c r="J118" s="1"/>
      <c r="K118" s="18">
        <f t="shared" si="15"/>
        <v>547445.92</v>
      </c>
      <c r="L118" s="18">
        <v>589913.0499999999</v>
      </c>
      <c r="M118" s="18">
        <f t="shared" si="16"/>
        <v>-42467.12999999989</v>
      </c>
      <c r="N118" s="20">
        <f t="shared" si="18"/>
        <v>-0.07198879563691618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</row>
    <row r="119" spans="1:225" ht="15.75">
      <c r="A119" s="5" t="s">
        <v>103</v>
      </c>
      <c r="B119" s="17" t="s">
        <v>128</v>
      </c>
      <c r="C119" s="17" t="s">
        <v>123</v>
      </c>
      <c r="D119" s="18" t="s">
        <v>123</v>
      </c>
      <c r="E119" s="19" t="s">
        <v>123</v>
      </c>
      <c r="F119" s="18"/>
      <c r="G119" s="18"/>
      <c r="H119" s="18" t="s">
        <v>123</v>
      </c>
      <c r="I119" s="20" t="str">
        <f t="shared" si="17"/>
        <v> </v>
      </c>
      <c r="J119" s="1"/>
      <c r="K119" s="18" t="s">
        <v>128</v>
      </c>
      <c r="L119" s="18" t="s">
        <v>128</v>
      </c>
      <c r="M119" s="18" t="s">
        <v>123</v>
      </c>
      <c r="N119" s="20" t="str">
        <f t="shared" si="18"/>
        <v> 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</row>
    <row r="120" spans="1:225" ht="15">
      <c r="A120" s="1" t="s">
        <v>104</v>
      </c>
      <c r="B120" s="17">
        <v>468743.5</v>
      </c>
      <c r="C120" s="17">
        <v>94504.13</v>
      </c>
      <c r="D120" s="18">
        <v>241743.5</v>
      </c>
      <c r="E120" s="19">
        <v>274316.22</v>
      </c>
      <c r="F120" s="18">
        <f t="shared" si="13"/>
        <v>595820.35</v>
      </c>
      <c r="G120" s="18">
        <v>602124.0499999999</v>
      </c>
      <c r="H120" s="18">
        <f aca="true" t="shared" si="19" ref="H120:H143">F120-G120</f>
        <v>-6303.699999999953</v>
      </c>
      <c r="I120" s="20">
        <f t="shared" si="17"/>
        <v>-0.010469105161967751</v>
      </c>
      <c r="J120" s="1"/>
      <c r="K120" s="18">
        <f aca="true" t="shared" si="20" ref="K120:K143">B120+C120</f>
        <v>563247.63</v>
      </c>
      <c r="L120" s="18">
        <v>564255.4099999999</v>
      </c>
      <c r="M120" s="18">
        <f aca="true" t="shared" si="21" ref="M120:M143">K120-L120</f>
        <v>-1007.7799999999115</v>
      </c>
      <c r="N120" s="20">
        <f t="shared" si="18"/>
        <v>-0.0017860351573765199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</row>
    <row r="121" spans="1:225" ht="15">
      <c r="A121" s="1" t="s">
        <v>105</v>
      </c>
      <c r="B121" s="17">
        <v>72099.26999999999</v>
      </c>
      <c r="C121" s="17">
        <v>13256.03</v>
      </c>
      <c r="D121" s="18">
        <v>37099.27</v>
      </c>
      <c r="E121" s="19">
        <v>42098.05</v>
      </c>
      <c r="F121" s="18">
        <f t="shared" si="13"/>
        <v>90354.07999999999</v>
      </c>
      <c r="G121" s="18">
        <v>96262.56</v>
      </c>
      <c r="H121" s="18">
        <f t="shared" si="19"/>
        <v>-5908.4800000000105</v>
      </c>
      <c r="I121" s="20">
        <f t="shared" si="17"/>
        <v>-0.06137879566053517</v>
      </c>
      <c r="J121" s="1"/>
      <c r="K121" s="18">
        <f t="shared" si="20"/>
        <v>85355.29999999999</v>
      </c>
      <c r="L121" s="18">
        <v>90205.56</v>
      </c>
      <c r="M121" s="18">
        <f t="shared" si="21"/>
        <v>-4850.260000000009</v>
      </c>
      <c r="N121" s="20">
        <f t="shared" si="18"/>
        <v>-0.05376896945155052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</row>
    <row r="122" spans="1:225" ht="15">
      <c r="A122" s="1" t="s">
        <v>106</v>
      </c>
      <c r="B122" s="17">
        <v>64058.55</v>
      </c>
      <c r="C122" s="17">
        <v>10627.56</v>
      </c>
      <c r="D122" s="18">
        <v>33058.55</v>
      </c>
      <c r="E122" s="19">
        <v>37512.89</v>
      </c>
      <c r="F122" s="18">
        <f t="shared" si="13"/>
        <v>79140.45</v>
      </c>
      <c r="G122" s="18">
        <v>82381.64000000001</v>
      </c>
      <c r="H122" s="18">
        <f t="shared" si="19"/>
        <v>-3241.190000000017</v>
      </c>
      <c r="I122" s="20">
        <f t="shared" si="17"/>
        <v>-0.03934359646154184</v>
      </c>
      <c r="J122" s="1"/>
      <c r="K122" s="18">
        <f t="shared" si="20"/>
        <v>74686.11</v>
      </c>
      <c r="L122" s="18">
        <v>77197.63</v>
      </c>
      <c r="M122" s="18">
        <f t="shared" si="21"/>
        <v>-2511.520000000004</v>
      </c>
      <c r="N122" s="20">
        <f t="shared" si="18"/>
        <v>-0.03253364125297631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</row>
    <row r="123" spans="1:225" ht="15">
      <c r="A123" s="1" t="s">
        <v>107</v>
      </c>
      <c r="B123" s="17">
        <v>121881.4</v>
      </c>
      <c r="C123" s="17">
        <v>20167.91</v>
      </c>
      <c r="D123" s="18">
        <v>62881.4</v>
      </c>
      <c r="E123" s="19">
        <v>71354.09</v>
      </c>
      <c r="F123" s="18">
        <f t="shared" si="13"/>
        <v>150522</v>
      </c>
      <c r="G123" s="18">
        <v>170393.38</v>
      </c>
      <c r="H123" s="18">
        <f t="shared" si="19"/>
        <v>-19871.380000000005</v>
      </c>
      <c r="I123" s="20">
        <f t="shared" si="17"/>
        <v>-0.11662061049554862</v>
      </c>
      <c r="J123" s="1"/>
      <c r="K123" s="18">
        <f t="shared" si="20"/>
        <v>142049.31</v>
      </c>
      <c r="L123" s="18">
        <v>159698.59</v>
      </c>
      <c r="M123" s="18">
        <f t="shared" si="21"/>
        <v>-17649.28</v>
      </c>
      <c r="N123" s="20">
        <f t="shared" si="18"/>
        <v>-0.11051619178353422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</row>
    <row r="124" spans="1:225" ht="15">
      <c r="A124" s="1" t="s">
        <v>108</v>
      </c>
      <c r="B124" s="17">
        <v>61899.6</v>
      </c>
      <c r="C124" s="17">
        <v>10221.85</v>
      </c>
      <c r="D124" s="18">
        <v>31899.6</v>
      </c>
      <c r="E124" s="19">
        <v>36197.77</v>
      </c>
      <c r="F124" s="18">
        <f t="shared" si="13"/>
        <v>76419.62</v>
      </c>
      <c r="G124" s="18">
        <v>76796.12</v>
      </c>
      <c r="H124" s="18">
        <f t="shared" si="19"/>
        <v>-376.5</v>
      </c>
      <c r="I124" s="20">
        <f t="shared" si="17"/>
        <v>-0.004902591433004644</v>
      </c>
      <c r="J124" s="1"/>
      <c r="K124" s="18">
        <f t="shared" si="20"/>
        <v>72121.45</v>
      </c>
      <c r="L124" s="18">
        <v>71798.97</v>
      </c>
      <c r="M124" s="18">
        <f t="shared" si="21"/>
        <v>322.4799999999959</v>
      </c>
      <c r="N124" s="20">
        <f t="shared" si="18"/>
        <v>0.004491429333874697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</row>
    <row r="125" spans="1:225" ht="15">
      <c r="A125" s="1" t="s">
        <v>109</v>
      </c>
      <c r="B125" s="17">
        <v>51006.75</v>
      </c>
      <c r="C125" s="17">
        <v>7878.26</v>
      </c>
      <c r="D125" s="18">
        <v>26006.75</v>
      </c>
      <c r="E125" s="19">
        <v>29510.92</v>
      </c>
      <c r="F125" s="18">
        <f t="shared" si="13"/>
        <v>62389.18</v>
      </c>
      <c r="G125" s="18">
        <v>63816.78</v>
      </c>
      <c r="H125" s="18">
        <f t="shared" si="19"/>
        <v>-1427.5999999999985</v>
      </c>
      <c r="I125" s="20">
        <f t="shared" si="17"/>
        <v>-0.022370291951427146</v>
      </c>
      <c r="J125" s="1"/>
      <c r="K125" s="18">
        <f t="shared" si="20"/>
        <v>58885.01</v>
      </c>
      <c r="L125" s="18">
        <v>59800.83</v>
      </c>
      <c r="M125" s="18">
        <f t="shared" si="21"/>
        <v>-915.8199999999997</v>
      </c>
      <c r="N125" s="20">
        <f t="shared" si="18"/>
        <v>-0.015314503159906012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</row>
    <row r="126" spans="1:225" ht="15">
      <c r="A126" s="1" t="s">
        <v>110</v>
      </c>
      <c r="B126" s="17">
        <v>33213.479999999996</v>
      </c>
      <c r="C126" s="17">
        <v>5939.2</v>
      </c>
      <c r="D126" s="18">
        <v>17213.48</v>
      </c>
      <c r="E126" s="19">
        <v>19532.84</v>
      </c>
      <c r="F126" s="18">
        <f t="shared" si="13"/>
        <v>41472.03999999999</v>
      </c>
      <c r="G126" s="18">
        <v>45000.88</v>
      </c>
      <c r="H126" s="18">
        <f t="shared" si="19"/>
        <v>-3528.840000000004</v>
      </c>
      <c r="I126" s="20">
        <f t="shared" si="17"/>
        <v>-0.07841713317606247</v>
      </c>
      <c r="J126" s="1"/>
      <c r="K126" s="18">
        <f t="shared" si="20"/>
        <v>39152.67999999999</v>
      </c>
      <c r="L126" s="18">
        <v>42170.7</v>
      </c>
      <c r="M126" s="18">
        <f t="shared" si="21"/>
        <v>-3018.020000000004</v>
      </c>
      <c r="N126" s="20">
        <f t="shared" si="18"/>
        <v>-0.07156675132260082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</row>
    <row r="127" spans="1:225" ht="15">
      <c r="A127" s="1" t="s">
        <v>111</v>
      </c>
      <c r="B127" s="17">
        <v>36261.49</v>
      </c>
      <c r="C127" s="17">
        <v>14056.2</v>
      </c>
      <c r="D127" s="18">
        <v>30885.24</v>
      </c>
      <c r="E127" s="19">
        <v>35046.74</v>
      </c>
      <c r="F127" s="18">
        <f t="shared" si="13"/>
        <v>54479.19</v>
      </c>
      <c r="G127" s="18">
        <v>77108.5</v>
      </c>
      <c r="H127" s="18">
        <f t="shared" si="19"/>
        <v>-22629.309999999998</v>
      </c>
      <c r="I127" s="20">
        <f t="shared" si="17"/>
        <v>-0.29347361185861476</v>
      </c>
      <c r="J127" s="1"/>
      <c r="K127" s="18">
        <f t="shared" si="20"/>
        <v>50317.69</v>
      </c>
      <c r="L127" s="18">
        <v>72267.86</v>
      </c>
      <c r="M127" s="18">
        <f t="shared" si="21"/>
        <v>-21950.17</v>
      </c>
      <c r="N127" s="20">
        <f t="shared" si="18"/>
        <v>-0.30373349923465287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</row>
    <row r="128" spans="1:225" ht="15">
      <c r="A128" s="1" t="s">
        <v>112</v>
      </c>
      <c r="B128" s="17">
        <v>67597.91</v>
      </c>
      <c r="C128" s="17">
        <v>10722.58</v>
      </c>
      <c r="D128" s="18">
        <v>34597.91</v>
      </c>
      <c r="E128" s="19">
        <v>39259.66</v>
      </c>
      <c r="F128" s="18">
        <f t="shared" si="13"/>
        <v>82982.24</v>
      </c>
      <c r="G128" s="18">
        <v>86291.24000000002</v>
      </c>
      <c r="H128" s="18">
        <f t="shared" si="19"/>
        <v>-3309.0000000000146</v>
      </c>
      <c r="I128" s="20">
        <f t="shared" si="17"/>
        <v>-0.0383468820241778</v>
      </c>
      <c r="J128" s="1"/>
      <c r="K128" s="18">
        <f t="shared" si="20"/>
        <v>78320.49</v>
      </c>
      <c r="L128" s="18">
        <v>80866.81000000001</v>
      </c>
      <c r="M128" s="18">
        <f t="shared" si="21"/>
        <v>-2546.320000000007</v>
      </c>
      <c r="N128" s="20">
        <f t="shared" si="18"/>
        <v>-0.031487825475000286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</row>
    <row r="129" spans="1:225" ht="15">
      <c r="A129" s="1" t="s">
        <v>113</v>
      </c>
      <c r="B129" s="17">
        <v>177422.45</v>
      </c>
      <c r="C129" s="17">
        <v>33743.19</v>
      </c>
      <c r="D129" s="18">
        <v>91422.45</v>
      </c>
      <c r="E129" s="19">
        <v>103740.79</v>
      </c>
      <c r="F129" s="18">
        <f t="shared" si="13"/>
        <v>223483.98</v>
      </c>
      <c r="G129" s="18">
        <v>204527.77999999997</v>
      </c>
      <c r="H129" s="18">
        <f t="shared" si="19"/>
        <v>18956.20000000004</v>
      </c>
      <c r="I129" s="20">
        <f t="shared" si="17"/>
        <v>0.0926827641702268</v>
      </c>
      <c r="J129" s="1"/>
      <c r="K129" s="18">
        <f t="shared" si="20"/>
        <v>211165.64</v>
      </c>
      <c r="L129" s="18">
        <v>191674.62</v>
      </c>
      <c r="M129" s="18">
        <f t="shared" si="21"/>
        <v>19491.02000000002</v>
      </c>
      <c r="N129" s="20">
        <f t="shared" si="18"/>
        <v>0.10168805864855779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</row>
    <row r="130" spans="1:225" ht="15">
      <c r="A130" s="1" t="s">
        <v>114</v>
      </c>
      <c r="B130" s="17">
        <v>175722.5</v>
      </c>
      <c r="C130" s="17">
        <v>57879.65</v>
      </c>
      <c r="D130" s="18">
        <v>90722.5</v>
      </c>
      <c r="E130" s="19">
        <v>102946.53</v>
      </c>
      <c r="F130" s="18">
        <f t="shared" si="13"/>
        <v>245826.18</v>
      </c>
      <c r="G130" s="18">
        <v>233033.72999999998</v>
      </c>
      <c r="H130" s="18">
        <f t="shared" si="19"/>
        <v>12792.450000000012</v>
      </c>
      <c r="I130" s="20">
        <f t="shared" si="17"/>
        <v>0.054895272027787545</v>
      </c>
      <c r="J130" s="1"/>
      <c r="K130" s="18">
        <f t="shared" si="20"/>
        <v>233602.15</v>
      </c>
      <c r="L130" s="18">
        <v>218373.16999999998</v>
      </c>
      <c r="M130" s="18">
        <f t="shared" si="21"/>
        <v>15228.98000000001</v>
      </c>
      <c r="N130" s="20">
        <f t="shared" si="18"/>
        <v>0.0697383291179956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</row>
    <row r="131" spans="1:225" ht="15">
      <c r="A131" s="1" t="s">
        <v>145</v>
      </c>
      <c r="B131" s="17">
        <v>219064.7</v>
      </c>
      <c r="C131" s="17">
        <v>36488.42</v>
      </c>
      <c r="D131" s="18">
        <v>113064.7</v>
      </c>
      <c r="E131" s="19">
        <v>128299.13</v>
      </c>
      <c r="F131" s="18">
        <f t="shared" si="13"/>
        <v>270787.55</v>
      </c>
      <c r="G131" s="18">
        <v>240750.47000000003</v>
      </c>
      <c r="H131" s="18">
        <f t="shared" si="19"/>
        <v>30037.079999999958</v>
      </c>
      <c r="I131" s="20">
        <f t="shared" si="17"/>
        <v>0.12476436702283467</v>
      </c>
      <c r="J131" s="1"/>
      <c r="K131" s="18">
        <f t="shared" si="20"/>
        <v>255553.12</v>
      </c>
      <c r="L131" s="18">
        <v>225599.67</v>
      </c>
      <c r="M131" s="18">
        <f>K131-L131</f>
        <v>29953.449999999983</v>
      </c>
      <c r="N131" s="20">
        <f>IF(ISERR(+K131/L131-1)," ",+K131/L131-1)</f>
        <v>0.13277257896698158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</row>
    <row r="132" spans="1:225" ht="15">
      <c r="A132" s="1" t="s">
        <v>115</v>
      </c>
      <c r="B132" s="17">
        <v>356724.11</v>
      </c>
      <c r="C132" s="17">
        <v>60676.9</v>
      </c>
      <c r="D132" s="18">
        <v>183724.11</v>
      </c>
      <c r="E132" s="19">
        <v>208479.25</v>
      </c>
      <c r="F132" s="18">
        <f t="shared" si="13"/>
        <v>442156.15</v>
      </c>
      <c r="G132" s="18">
        <v>480159.74</v>
      </c>
      <c r="H132" s="18">
        <f t="shared" si="19"/>
        <v>-38003.58999999997</v>
      </c>
      <c r="I132" s="20">
        <f t="shared" si="17"/>
        <v>-0.07914780610302719</v>
      </c>
      <c r="J132" s="1"/>
      <c r="K132" s="18">
        <f t="shared" si="20"/>
        <v>417401.01</v>
      </c>
      <c r="L132" s="18">
        <v>449959</v>
      </c>
      <c r="M132" s="18">
        <f t="shared" si="21"/>
        <v>-32557.98999999999</v>
      </c>
      <c r="N132" s="20">
        <f t="shared" si="18"/>
        <v>-0.07235768147764576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</row>
    <row r="133" spans="1:225" ht="15">
      <c r="A133" s="1" t="s">
        <v>143</v>
      </c>
      <c r="B133" s="17">
        <v>216681.85</v>
      </c>
      <c r="C133" s="17">
        <v>35605.88</v>
      </c>
      <c r="D133" s="18">
        <v>111681.85</v>
      </c>
      <c r="E133" s="19">
        <v>126729.96</v>
      </c>
      <c r="F133" s="18">
        <f t="shared" si="13"/>
        <v>267335.84</v>
      </c>
      <c r="G133" s="18">
        <v>278270.74</v>
      </c>
      <c r="H133" s="18">
        <f t="shared" si="19"/>
        <v>-10934.899999999965</v>
      </c>
      <c r="I133" s="20">
        <f t="shared" si="17"/>
        <v>-0.03929590297564156</v>
      </c>
      <c r="J133" s="1"/>
      <c r="K133" s="18">
        <f t="shared" si="20"/>
        <v>252287.73</v>
      </c>
      <c r="L133" s="18">
        <v>260759.69</v>
      </c>
      <c r="M133" s="18">
        <f t="shared" si="21"/>
        <v>-8471.959999999992</v>
      </c>
      <c r="N133" s="20">
        <f t="shared" si="18"/>
        <v>-0.03248953087802797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</row>
    <row r="134" spans="1:225" ht="15">
      <c r="A134" s="1" t="s">
        <v>116</v>
      </c>
      <c r="B134" s="17">
        <v>223074</v>
      </c>
      <c r="C134" s="17">
        <v>36888.37</v>
      </c>
      <c r="D134" s="18">
        <v>115074</v>
      </c>
      <c r="E134" s="19">
        <v>130579.17</v>
      </c>
      <c r="F134" s="18">
        <f t="shared" si="13"/>
        <v>275467.54</v>
      </c>
      <c r="G134" s="18">
        <v>305561.93000000005</v>
      </c>
      <c r="H134" s="18">
        <f t="shared" si="19"/>
        <v>-30094.390000000072</v>
      </c>
      <c r="I134" s="20">
        <f t="shared" si="17"/>
        <v>-0.09848867625623414</v>
      </c>
      <c r="J134" s="1"/>
      <c r="K134" s="18">
        <f t="shared" si="20"/>
        <v>259962.37</v>
      </c>
      <c r="L134" s="18">
        <v>287068.07</v>
      </c>
      <c r="M134" s="18">
        <f t="shared" si="21"/>
        <v>-27105.70000000001</v>
      </c>
      <c r="N134" s="20">
        <f t="shared" si="18"/>
        <v>-0.09442255281125489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</row>
    <row r="135" spans="1:225" ht="15">
      <c r="A135" s="1" t="s">
        <v>117</v>
      </c>
      <c r="B135" s="17">
        <v>51133.82</v>
      </c>
      <c r="C135" s="17">
        <v>7902.06</v>
      </c>
      <c r="D135" s="18">
        <v>26133.82</v>
      </c>
      <c r="E135" s="19">
        <v>29655.11</v>
      </c>
      <c r="F135" s="18">
        <f t="shared" si="13"/>
        <v>62557.17</v>
      </c>
      <c r="G135" s="18">
        <v>67060.70999999999</v>
      </c>
      <c r="H135" s="18">
        <f t="shared" si="19"/>
        <v>-4503.539999999994</v>
      </c>
      <c r="I135" s="20">
        <f t="shared" si="17"/>
        <v>-0.06715616342266573</v>
      </c>
      <c r="J135" s="1"/>
      <c r="K135" s="18">
        <f t="shared" si="20"/>
        <v>59035.88</v>
      </c>
      <c r="L135" s="18">
        <v>62865.6</v>
      </c>
      <c r="M135" s="18">
        <f t="shared" si="21"/>
        <v>-3829.720000000001</v>
      </c>
      <c r="N135" s="20">
        <f t="shared" si="18"/>
        <v>-0.060919167239316896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</row>
    <row r="136" spans="1:225" ht="15">
      <c r="A136" s="1" t="s">
        <v>144</v>
      </c>
      <c r="B136" s="17">
        <v>78458.70000000001</v>
      </c>
      <c r="C136" s="17">
        <v>12977.73</v>
      </c>
      <c r="D136" s="18">
        <v>40458.7</v>
      </c>
      <c r="E136" s="19">
        <v>45910.14</v>
      </c>
      <c r="F136" s="18">
        <f t="shared" si="13"/>
        <v>96887.87000000001</v>
      </c>
      <c r="G136" s="18">
        <v>104485.33</v>
      </c>
      <c r="H136" s="18">
        <f t="shared" si="19"/>
        <v>-7597.459999999992</v>
      </c>
      <c r="I136" s="20">
        <f t="shared" si="17"/>
        <v>-0.07271317418435674</v>
      </c>
      <c r="J136" s="1"/>
      <c r="K136" s="18">
        <f t="shared" si="20"/>
        <v>91436.43000000001</v>
      </c>
      <c r="L136" s="18">
        <v>97910.09</v>
      </c>
      <c r="M136" s="18">
        <f t="shared" si="21"/>
        <v>-6473.659999999989</v>
      </c>
      <c r="N136" s="20">
        <f t="shared" si="18"/>
        <v>-0.06611841537475849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</row>
    <row r="137" spans="1:225" ht="15">
      <c r="A137" s="1" t="s">
        <v>139</v>
      </c>
      <c r="B137" s="17">
        <v>39297.9</v>
      </c>
      <c r="C137" s="17">
        <v>6556.41</v>
      </c>
      <c r="D137" s="18">
        <v>20297.9</v>
      </c>
      <c r="E137" s="19">
        <v>23032.86</v>
      </c>
      <c r="F137" s="18">
        <f t="shared" si="13"/>
        <v>48589.27</v>
      </c>
      <c r="G137" s="18">
        <v>50571.21000000001</v>
      </c>
      <c r="H137" s="18">
        <f t="shared" si="19"/>
        <v>-1981.9400000000096</v>
      </c>
      <c r="I137" s="20">
        <f t="shared" si="17"/>
        <v>-0.03919107333994998</v>
      </c>
      <c r="J137" s="1"/>
      <c r="K137" s="18">
        <f t="shared" si="20"/>
        <v>45854.31</v>
      </c>
      <c r="L137" s="18">
        <v>47388.630000000005</v>
      </c>
      <c r="M137" s="18">
        <f t="shared" si="21"/>
        <v>-1534.320000000007</v>
      </c>
      <c r="N137" s="20">
        <f t="shared" si="18"/>
        <v>-0.03237738672757595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</row>
    <row r="138" spans="1:225" ht="15">
      <c r="A138" s="1" t="s">
        <v>118</v>
      </c>
      <c r="B138" s="17">
        <v>246044.18</v>
      </c>
      <c r="C138" s="17">
        <v>43582.15</v>
      </c>
      <c r="D138" s="18">
        <v>127044.18</v>
      </c>
      <c r="E138" s="19">
        <v>144162.21</v>
      </c>
      <c r="F138" s="18">
        <f t="shared" si="13"/>
        <v>306744.36</v>
      </c>
      <c r="G138" s="18">
        <v>316307.86000000004</v>
      </c>
      <c r="H138" s="18">
        <f t="shared" si="19"/>
        <v>-9563.500000000058</v>
      </c>
      <c r="I138" s="20">
        <f t="shared" si="17"/>
        <v>-0.030234784554516114</v>
      </c>
      <c r="J138" s="1"/>
      <c r="K138" s="18">
        <f t="shared" si="20"/>
        <v>289626.33</v>
      </c>
      <c r="L138" s="18">
        <v>296415.17000000004</v>
      </c>
      <c r="M138" s="18">
        <f t="shared" si="21"/>
        <v>-6788.840000000026</v>
      </c>
      <c r="N138" s="20">
        <f t="shared" si="18"/>
        <v>-0.022903146286338938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</row>
    <row r="139" spans="1:225" ht="15">
      <c r="A139" s="1" t="s">
        <v>137</v>
      </c>
      <c r="B139" s="17">
        <v>121594.06</v>
      </c>
      <c r="C139" s="17">
        <v>20020.67</v>
      </c>
      <c r="D139" s="18">
        <v>62594.06</v>
      </c>
      <c r="E139" s="19">
        <v>71028.04</v>
      </c>
      <c r="F139" s="18">
        <f t="shared" si="13"/>
        <v>150048.70999999996</v>
      </c>
      <c r="G139" s="18">
        <v>190505.29000000004</v>
      </c>
      <c r="H139" s="18">
        <f t="shared" si="19"/>
        <v>-40456.580000000075</v>
      </c>
      <c r="I139" s="20">
        <f t="shared" si="17"/>
        <v>-0.21236460152891323</v>
      </c>
      <c r="J139" s="1"/>
      <c r="K139" s="18">
        <f t="shared" si="20"/>
        <v>141614.72999999998</v>
      </c>
      <c r="L139" s="18">
        <v>178517.30000000002</v>
      </c>
      <c r="M139" s="18">
        <f t="shared" si="21"/>
        <v>-36902.570000000036</v>
      </c>
      <c r="N139" s="20">
        <f>IF(ISERR(+K139/L139-1)," ",+K139/L139-1)</f>
        <v>-0.20671705207282454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</row>
    <row r="140" spans="1:225" ht="15">
      <c r="A140" s="1" t="s">
        <v>119</v>
      </c>
      <c r="B140" s="17">
        <v>237769.22999999998</v>
      </c>
      <c r="C140" s="17">
        <v>40249.31</v>
      </c>
      <c r="D140" s="18">
        <v>122769.23</v>
      </c>
      <c r="E140" s="19">
        <v>139311.26</v>
      </c>
      <c r="F140" s="18">
        <f t="shared" si="13"/>
        <v>294560.57</v>
      </c>
      <c r="G140" s="18">
        <v>310958.4199999999</v>
      </c>
      <c r="H140" s="18">
        <f t="shared" si="19"/>
        <v>-16397.84999999992</v>
      </c>
      <c r="I140" s="20">
        <f t="shared" si="17"/>
        <v>-0.052733256105430226</v>
      </c>
      <c r="J140" s="1"/>
      <c r="K140" s="18">
        <f t="shared" si="20"/>
        <v>278018.54</v>
      </c>
      <c r="L140" s="18">
        <v>291721.20999999996</v>
      </c>
      <c r="M140" s="18">
        <f t="shared" si="21"/>
        <v>-13702.669999999984</v>
      </c>
      <c r="N140" s="20">
        <f t="shared" si="18"/>
        <v>-0.04697179886234526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</row>
    <row r="141" spans="1:225" ht="15">
      <c r="A141" s="1" t="s">
        <v>120</v>
      </c>
      <c r="B141" s="17">
        <v>134693.34</v>
      </c>
      <c r="C141" s="17">
        <v>38667.27</v>
      </c>
      <c r="D141" s="18">
        <v>69693.34</v>
      </c>
      <c r="E141" s="19">
        <v>79083.87</v>
      </c>
      <c r="F141" s="18">
        <f t="shared" si="13"/>
        <v>182751.13999999998</v>
      </c>
      <c r="G141" s="18">
        <v>198265.26</v>
      </c>
      <c r="H141" s="18">
        <f t="shared" si="19"/>
        <v>-15514.120000000024</v>
      </c>
      <c r="I141" s="20">
        <f t="shared" si="17"/>
        <v>-0.07824931104924793</v>
      </c>
      <c r="J141" s="1"/>
      <c r="K141" s="18">
        <f t="shared" si="20"/>
        <v>173360.61</v>
      </c>
      <c r="L141" s="18">
        <v>187322.38</v>
      </c>
      <c r="M141" s="18">
        <f t="shared" si="21"/>
        <v>-13961.770000000019</v>
      </c>
      <c r="N141" s="20">
        <f t="shared" si="18"/>
        <v>-0.07453337930043391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</row>
    <row r="142" spans="1:225" ht="15">
      <c r="A142" s="1" t="s">
        <v>121</v>
      </c>
      <c r="B142" s="17">
        <v>45905.45</v>
      </c>
      <c r="C142" s="17">
        <v>8111.83</v>
      </c>
      <c r="D142" s="18">
        <v>23905.45</v>
      </c>
      <c r="E142" s="19">
        <v>27126.49</v>
      </c>
      <c r="F142" s="18">
        <f t="shared" si="13"/>
        <v>57238.32</v>
      </c>
      <c r="G142" s="18">
        <v>59570.850000000006</v>
      </c>
      <c r="H142" s="18">
        <f t="shared" si="19"/>
        <v>-2332.530000000006</v>
      </c>
      <c r="I142" s="20">
        <f t="shared" si="17"/>
        <v>-0.03915556014392951</v>
      </c>
      <c r="J142" s="1"/>
      <c r="K142" s="18">
        <f t="shared" si="20"/>
        <v>54017.28</v>
      </c>
      <c r="L142" s="18">
        <v>55822.740000000005</v>
      </c>
      <c r="M142" s="18">
        <f t="shared" si="21"/>
        <v>-1805.4600000000064</v>
      </c>
      <c r="N142" s="20">
        <f t="shared" si="18"/>
        <v>-0.032342733445187455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</row>
    <row r="143" spans="1:225" ht="15">
      <c r="A143" s="1" t="s">
        <v>122</v>
      </c>
      <c r="B143" s="17">
        <v>384058.05</v>
      </c>
      <c r="C143" s="17">
        <v>70081.53</v>
      </c>
      <c r="D143" s="18">
        <v>198058.05</v>
      </c>
      <c r="E143" s="19">
        <v>224744.55</v>
      </c>
      <c r="F143" s="18">
        <f t="shared" si="13"/>
        <v>480826.07999999996</v>
      </c>
      <c r="G143" s="18">
        <v>523721.89</v>
      </c>
      <c r="H143" s="18">
        <f t="shared" si="19"/>
        <v>-42895.810000000056</v>
      </c>
      <c r="I143" s="20">
        <f t="shared" si="17"/>
        <v>-0.08190570380779783</v>
      </c>
      <c r="J143" s="1"/>
      <c r="K143" s="18">
        <f t="shared" si="20"/>
        <v>454139.57999999996</v>
      </c>
      <c r="L143" s="18">
        <v>490804.89</v>
      </c>
      <c r="M143" s="18">
        <f t="shared" si="21"/>
        <v>-36665.310000000056</v>
      </c>
      <c r="N143" s="20">
        <f t="shared" si="18"/>
        <v>-0.07470445129428127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</row>
    <row r="144" spans="1:225" ht="15">
      <c r="A144" s="1"/>
      <c r="B144" s="17" t="s">
        <v>128</v>
      </c>
      <c r="C144" s="17" t="s">
        <v>123</v>
      </c>
      <c r="D144" s="18"/>
      <c r="E144" s="19"/>
      <c r="F144" s="18"/>
      <c r="G144" s="18"/>
      <c r="H144" s="18"/>
      <c r="I144" s="20"/>
      <c r="J144" s="1"/>
      <c r="K144" s="18"/>
      <c r="L144" s="18"/>
      <c r="M144" s="18"/>
      <c r="N144" s="2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</row>
    <row r="145" spans="1:225" ht="15">
      <c r="A145" s="1" t="s">
        <v>141</v>
      </c>
      <c r="B145" s="17">
        <v>0</v>
      </c>
      <c r="C145" s="17">
        <v>283050</v>
      </c>
      <c r="D145" s="23">
        <v>0</v>
      </c>
      <c r="E145" s="19">
        <v>0</v>
      </c>
      <c r="F145" s="18">
        <f>B145+C145-D145+E145</f>
        <v>283050</v>
      </c>
      <c r="G145" s="18">
        <v>8300</v>
      </c>
      <c r="H145" s="18">
        <f>F145-G145</f>
        <v>274750</v>
      </c>
      <c r="I145" s="20">
        <f t="shared" si="17"/>
        <v>33.102409638554214</v>
      </c>
      <c r="J145" s="24" t="s">
        <v>123</v>
      </c>
      <c r="K145" s="18">
        <f>B145+C145</f>
        <v>283050</v>
      </c>
      <c r="L145" s="18">
        <v>8300</v>
      </c>
      <c r="M145" s="18">
        <f>K145-L145</f>
        <v>274750</v>
      </c>
      <c r="N145" s="20">
        <f>IF(ISERR(+K145/L145-1)," ",+K145/L145-1)</f>
        <v>33.102409638554214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</row>
    <row r="146" spans="1:225" ht="15">
      <c r="A146" s="1" t="s">
        <v>140</v>
      </c>
      <c r="B146" s="17">
        <v>0</v>
      </c>
      <c r="C146" s="17">
        <v>149644.71</v>
      </c>
      <c r="D146" s="23">
        <v>0</v>
      </c>
      <c r="E146" s="19">
        <v>0</v>
      </c>
      <c r="F146" s="18">
        <f>B146+C146-D146+E146</f>
        <v>149644.71</v>
      </c>
      <c r="G146" s="18">
        <v>68140.52</v>
      </c>
      <c r="H146" s="18">
        <f>F146-G146</f>
        <v>81504.18999999999</v>
      </c>
      <c r="I146" s="20">
        <f t="shared" si="17"/>
        <v>1.1961192840911692</v>
      </c>
      <c r="J146" s="24" t="s">
        <v>123</v>
      </c>
      <c r="K146" s="18">
        <f>B146+C146</f>
        <v>149644.71</v>
      </c>
      <c r="L146" s="18">
        <v>68140.52</v>
      </c>
      <c r="M146" s="18">
        <f>K146-L146</f>
        <v>81504.18999999999</v>
      </c>
      <c r="N146" s="20">
        <f>IF(ISERR(+K146/L146-1)," ",+K146/L146-1)</f>
        <v>1.1961192840911692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</row>
    <row r="147" spans="1:225" ht="15">
      <c r="A147" s="1" t="s">
        <v>124</v>
      </c>
      <c r="B147" s="17">
        <v>876865756.18</v>
      </c>
      <c r="C147" s="17">
        <v>20163157.46</v>
      </c>
      <c r="D147" s="18">
        <v>378883305.6</v>
      </c>
      <c r="E147" s="19">
        <v>428618183.01</v>
      </c>
      <c r="F147" s="18">
        <f>B147+C147-D147+E147</f>
        <v>946763791.05</v>
      </c>
      <c r="G147" s="18">
        <v>980770279.01</v>
      </c>
      <c r="H147" s="18">
        <f>F147-G147</f>
        <v>-34006487.96000004</v>
      </c>
      <c r="I147" s="20">
        <f t="shared" si="17"/>
        <v>-0.03467324478299505</v>
      </c>
      <c r="J147" s="1"/>
      <c r="K147" s="18">
        <f>B147+C147</f>
        <v>897028913.64</v>
      </c>
      <c r="L147" s="18">
        <v>924191397.79</v>
      </c>
      <c r="M147" s="18">
        <f>K147-L147</f>
        <v>-27162484.149999976</v>
      </c>
      <c r="N147" s="20">
        <f>IF(ISERR(+K147/L147-1)," ",+K147/L147-1)</f>
        <v>-0.02939053989785345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</row>
    <row r="148" spans="1:225" ht="15">
      <c r="A148" s="1"/>
      <c r="B148" s="17"/>
      <c r="C148" s="19"/>
      <c r="D148" s="18"/>
      <c r="E148" s="18"/>
      <c r="F148" s="18"/>
      <c r="G148" s="18"/>
      <c r="H148" s="18"/>
      <c r="I148" s="20"/>
      <c r="J148" s="1"/>
      <c r="K148" s="18"/>
      <c r="L148" s="18"/>
      <c r="M148" s="18"/>
      <c r="N148" s="2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</row>
    <row r="149" spans="1:225" ht="15">
      <c r="A149" s="1" t="s">
        <v>125</v>
      </c>
      <c r="B149" s="18">
        <f aca="true" t="shared" si="22" ref="B149:H149">SUM(B12:B147)</f>
        <v>1761036484.68</v>
      </c>
      <c r="C149" s="18">
        <f t="shared" si="22"/>
        <v>263781084.60999998</v>
      </c>
      <c r="D149" s="18">
        <f t="shared" si="22"/>
        <v>860147081.78</v>
      </c>
      <c r="E149" s="18">
        <f t="shared" si="22"/>
        <v>972598545.0899998</v>
      </c>
      <c r="F149" s="18">
        <f t="shared" si="22"/>
        <v>2137269032.5999994</v>
      </c>
      <c r="G149" s="18">
        <f t="shared" si="22"/>
        <v>2145762137.9400005</v>
      </c>
      <c r="H149" s="18">
        <f t="shared" si="22"/>
        <v>-8493105.339999977</v>
      </c>
      <c r="I149" s="20">
        <f>F149/G149-1</f>
        <v>-0.003958083326120576</v>
      </c>
      <c r="J149" s="1" t="s">
        <v>123</v>
      </c>
      <c r="K149" s="18">
        <f>SUM(K12:K147)</f>
        <v>2024817569.2899995</v>
      </c>
      <c r="L149" s="18">
        <f>SUM(L12:L147)</f>
        <v>2022090569.5700004</v>
      </c>
      <c r="M149" s="18">
        <f>K149-L149</f>
        <v>2726999.719999075</v>
      </c>
      <c r="N149" s="20">
        <f>IF(ISERR(+K149/L149-1)," ",+K149/L149-1)</f>
        <v>0.0013486041431758355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</row>
    <row r="150" spans="1:225" ht="15">
      <c r="A150" s="1" t="s">
        <v>126</v>
      </c>
      <c r="B150" s="18">
        <f aca="true" t="shared" si="23" ref="B150:H150">B147</f>
        <v>876865756.18</v>
      </c>
      <c r="C150" s="18">
        <f t="shared" si="23"/>
        <v>20163157.46</v>
      </c>
      <c r="D150" s="18">
        <f t="shared" si="23"/>
        <v>378883305.6</v>
      </c>
      <c r="E150" s="18">
        <f t="shared" si="23"/>
        <v>428618183.01</v>
      </c>
      <c r="F150" s="18">
        <f t="shared" si="23"/>
        <v>946763791.05</v>
      </c>
      <c r="G150" s="18">
        <f t="shared" si="23"/>
        <v>980770279.01</v>
      </c>
      <c r="H150" s="18">
        <f t="shared" si="23"/>
        <v>-34006487.96000004</v>
      </c>
      <c r="I150" s="20">
        <f>F150/G150-1</f>
        <v>-0.03467324478299505</v>
      </c>
      <c r="J150" s="1" t="s">
        <v>123</v>
      </c>
      <c r="K150" s="18">
        <f>K147</f>
        <v>897028913.64</v>
      </c>
      <c r="L150" s="18">
        <f>L147</f>
        <v>924191397.79</v>
      </c>
      <c r="M150" s="18">
        <f>K150-L150</f>
        <v>-27162484.149999976</v>
      </c>
      <c r="N150" s="20">
        <f>IF(ISERR(+K150/L150-1)," ",+K150/L150-1)</f>
        <v>-0.02939053989785345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</row>
    <row r="151" spans="1:225" ht="15">
      <c r="A151" s="1" t="s">
        <v>127</v>
      </c>
      <c r="B151" s="18">
        <f>SUM(B12:B146)</f>
        <v>884170728.5000001</v>
      </c>
      <c r="C151" s="18">
        <f aca="true" t="shared" si="24" ref="C151:H151">SUM(C12:C146)</f>
        <v>243617927.14999998</v>
      </c>
      <c r="D151" s="18">
        <f t="shared" si="24"/>
        <v>481263776.18</v>
      </c>
      <c r="E151" s="18">
        <f t="shared" si="24"/>
        <v>543980362.0799998</v>
      </c>
      <c r="F151" s="18">
        <f t="shared" si="24"/>
        <v>1190505241.5499995</v>
      </c>
      <c r="G151" s="18">
        <f t="shared" si="24"/>
        <v>1164991858.9300005</v>
      </c>
      <c r="H151" s="18">
        <f t="shared" si="24"/>
        <v>25513382.62000006</v>
      </c>
      <c r="I151" s="20">
        <f>F151/G151-1</f>
        <v>0.021900052283139626</v>
      </c>
      <c r="J151" s="1" t="s">
        <v>123</v>
      </c>
      <c r="K151" s="18">
        <f>SUM(K12:K146)</f>
        <v>1127788655.6499994</v>
      </c>
      <c r="L151" s="18">
        <f>SUM(L12:L146)</f>
        <v>1097899171.7800004</v>
      </c>
      <c r="M151" s="18">
        <f>SUM(M12:M146)</f>
        <v>29889483.870000105</v>
      </c>
      <c r="N151" s="20">
        <f>IF(ISERR(+K151/L151-1)," ",+K151/L151-1)</f>
        <v>0.027224252133772664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</row>
    <row r="152" spans="1:225" ht="15">
      <c r="A152" s="1" t="s">
        <v>123</v>
      </c>
      <c r="B152" s="1" t="s">
        <v>123</v>
      </c>
      <c r="C152" s="1" t="s">
        <v>128</v>
      </c>
      <c r="D152" s="1" t="s">
        <v>128</v>
      </c>
      <c r="E152" s="1" t="s">
        <v>128</v>
      </c>
      <c r="F152" s="1" t="s">
        <v>128</v>
      </c>
      <c r="G152" s="1" t="s">
        <v>128</v>
      </c>
      <c r="H152" s="1" t="s">
        <v>123</v>
      </c>
      <c r="I152" s="1" t="s">
        <v>123</v>
      </c>
      <c r="J152" s="1" t="s">
        <v>123</v>
      </c>
      <c r="K152" s="1"/>
      <c r="L152" s="1" t="s">
        <v>128</v>
      </c>
      <c r="M152" s="1" t="s">
        <v>128</v>
      </c>
      <c r="N152" s="1" t="s">
        <v>123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</row>
    <row r="153" spans="1:225" ht="15">
      <c r="A153" s="2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</row>
    <row r="154" spans="1:2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</row>
    <row r="155" spans="1:2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</row>
    <row r="156" spans="1:2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</row>
    <row r="157" spans="1:2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</row>
    <row r="158" spans="1:2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</row>
    <row r="159" spans="1:2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</row>
    <row r="160" spans="1:2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</row>
    <row r="161" spans="1:2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</row>
    <row r="162" spans="1:2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</row>
    <row r="163" spans="1:2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</row>
    <row r="164" spans="1:2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</row>
    <row r="165" spans="1:2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</row>
    <row r="166" spans="1:2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</row>
    <row r="167" spans="1:2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</row>
    <row r="168" spans="1:2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</row>
    <row r="169" spans="1:2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</row>
    <row r="170" spans="1:2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</row>
    <row r="171" spans="1:2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</row>
    <row r="172" spans="1:2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</row>
    <row r="173" spans="1:2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</row>
    <row r="174" spans="1:2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</row>
    <row r="175" spans="1:2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</row>
    <row r="176" spans="1:2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</row>
    <row r="177" spans="1:2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</row>
    <row r="178" spans="1:2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</row>
    <row r="179" spans="1:2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</row>
    <row r="180" spans="1:2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</row>
    <row r="181" spans="1:2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</row>
    <row r="182" spans="1:2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</row>
    <row r="183" spans="1:2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</row>
    <row r="184" spans="1:2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</row>
    <row r="185" spans="1:2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</row>
    <row r="186" spans="1:2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</row>
    <row r="187" spans="1:2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</row>
    <row r="188" spans="1:2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</row>
    <row r="189" spans="1:2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</row>
    <row r="190" spans="1:2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</row>
    <row r="191" spans="1:2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</row>
    <row r="192" spans="1:2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</row>
    <row r="193" spans="1:2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</row>
    <row r="194" spans="1:2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</row>
    <row r="195" spans="1:2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</row>
    <row r="196" spans="1:2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</row>
    <row r="197" spans="1:2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</row>
    <row r="198" spans="1:2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</row>
    <row r="199" spans="1:2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</row>
    <row r="200" spans="1:2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</row>
    <row r="201" spans="1:2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</row>
    <row r="202" spans="1:2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</row>
    <row r="203" spans="1:2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</row>
  </sheetData>
  <sheetProtection/>
  <printOptions/>
  <pageMargins left="0.41" right="0.17" top="0.5" bottom="0.47" header="0.24" footer="0.24"/>
  <pageSetup horizontalDpi="600" verticalDpi="600" orientation="landscape" paperSize="5" scale="6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John W Frangella III</cp:lastModifiedBy>
  <cp:lastPrinted>2012-02-09T16:27:09Z</cp:lastPrinted>
  <dcterms:created xsi:type="dcterms:W3CDTF">2003-07-17T13:01:36Z</dcterms:created>
  <dcterms:modified xsi:type="dcterms:W3CDTF">2012-02-13T14:24:08Z</dcterms:modified>
  <cp:category/>
  <cp:version/>
  <cp:contentType/>
  <cp:contentStatus/>
</cp:coreProperties>
</file>